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algaš\Desktop\ACER\ZŠ Nižný Hrabovec\Chodba\Email\"/>
    </mc:Choice>
  </mc:AlternateContent>
  <bookViews>
    <workbookView xWindow="0" yWindow="0" windowWidth="17970" windowHeight="7890" activeTab="4"/>
  </bookViews>
  <sheets>
    <sheet name="Rekapitulácia" sheetId="1" r:id="rId1"/>
    <sheet name="Krycí list stavby" sheetId="2" r:id="rId2"/>
    <sheet name="Kryci_list 14046" sheetId="3" r:id="rId3"/>
    <sheet name="Rekap 14046" sheetId="4" r:id="rId4"/>
    <sheet name="SO 14046" sheetId="5" r:id="rId5"/>
  </sheets>
  <definedNames>
    <definedName name="_xlnm.Print_Titles" localSheetId="3">'Rekap 14046'!$9:$9</definedName>
    <definedName name="_xlnm.Print_Titles" localSheetId="4">'SO 14046'!$8:$8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J16" i="2" s="1"/>
  <c r="D8" i="1"/>
  <c r="J18" i="2" s="1"/>
  <c r="E7" i="1"/>
  <c r="E8" i="1" s="1"/>
  <c r="J17" i="2" s="1"/>
  <c r="J17" i="3"/>
  <c r="K7" i="1"/>
  <c r="I30" i="3"/>
  <c r="J30" i="3" s="1"/>
  <c r="Z158" i="5"/>
  <c r="E33" i="4"/>
  <c r="V155" i="5"/>
  <c r="V157" i="5" s="1"/>
  <c r="F34" i="4" s="1"/>
  <c r="K154" i="5"/>
  <c r="J154" i="5"/>
  <c r="S154" i="5"/>
  <c r="S155" i="5" s="1"/>
  <c r="F33" i="4" s="1"/>
  <c r="M154" i="5"/>
  <c r="I154" i="5"/>
  <c r="K153" i="5"/>
  <c r="J153" i="5"/>
  <c r="L153" i="5"/>
  <c r="I153" i="5"/>
  <c r="K152" i="5"/>
  <c r="J152" i="5"/>
  <c r="L152" i="5"/>
  <c r="L155" i="5" s="1"/>
  <c r="B33" i="4" s="1"/>
  <c r="I152" i="5"/>
  <c r="P146" i="5"/>
  <c r="E29" i="4" s="1"/>
  <c r="H146" i="5"/>
  <c r="M146" i="5"/>
  <c r="C29" i="4" s="1"/>
  <c r="K145" i="5"/>
  <c r="J145" i="5"/>
  <c r="S145" i="5"/>
  <c r="S146" i="5" s="1"/>
  <c r="F29" i="4" s="1"/>
  <c r="L145" i="5"/>
  <c r="L146" i="5" s="1"/>
  <c r="B29" i="4" s="1"/>
  <c r="I145" i="5"/>
  <c r="I146" i="5" s="1"/>
  <c r="D29" i="4" s="1"/>
  <c r="P142" i="5"/>
  <c r="E28" i="4" s="1"/>
  <c r="K141" i="5"/>
  <c r="J141" i="5"/>
  <c r="S141" i="5"/>
  <c r="M141" i="5"/>
  <c r="M142" i="5" s="1"/>
  <c r="C28" i="4" s="1"/>
  <c r="I141" i="5"/>
  <c r="K140" i="5"/>
  <c r="J140" i="5"/>
  <c r="L140" i="5"/>
  <c r="I140" i="5"/>
  <c r="K139" i="5"/>
  <c r="J139" i="5"/>
  <c r="S139" i="5"/>
  <c r="S142" i="5" s="1"/>
  <c r="F28" i="4" s="1"/>
  <c r="L139" i="5"/>
  <c r="L142" i="5" s="1"/>
  <c r="B28" i="4" s="1"/>
  <c r="I139" i="5"/>
  <c r="E27" i="4"/>
  <c r="C27" i="4"/>
  <c r="S136" i="5"/>
  <c r="F27" i="4" s="1"/>
  <c r="P136" i="5"/>
  <c r="H136" i="5"/>
  <c r="M136" i="5"/>
  <c r="K135" i="5"/>
  <c r="J135" i="5"/>
  <c r="V135" i="5"/>
  <c r="L135" i="5"/>
  <c r="I135" i="5"/>
  <c r="K134" i="5"/>
  <c r="J134" i="5"/>
  <c r="L134" i="5"/>
  <c r="L136" i="5" s="1"/>
  <c r="B27" i="4" s="1"/>
  <c r="I134" i="5"/>
  <c r="I136" i="5" s="1"/>
  <c r="D27" i="4" s="1"/>
  <c r="E26" i="4"/>
  <c r="P131" i="5"/>
  <c r="K130" i="5"/>
  <c r="J130" i="5"/>
  <c r="S130" i="5"/>
  <c r="M130" i="5"/>
  <c r="M131" i="5" s="1"/>
  <c r="C26" i="4" s="1"/>
  <c r="I130" i="5"/>
  <c r="K129" i="5"/>
  <c r="J129" i="5"/>
  <c r="L129" i="5"/>
  <c r="I129" i="5"/>
  <c r="K128" i="5"/>
  <c r="J128" i="5"/>
  <c r="S128" i="5"/>
  <c r="L128" i="5"/>
  <c r="I128" i="5"/>
  <c r="K127" i="5"/>
  <c r="J127" i="5"/>
  <c r="S127" i="5"/>
  <c r="S131" i="5" s="1"/>
  <c r="F26" i="4" s="1"/>
  <c r="L127" i="5"/>
  <c r="L131" i="5" s="1"/>
  <c r="B26" i="4" s="1"/>
  <c r="I127" i="5"/>
  <c r="E25" i="4"/>
  <c r="P124" i="5"/>
  <c r="K123" i="5"/>
  <c r="J123" i="5"/>
  <c r="S123" i="5"/>
  <c r="M123" i="5"/>
  <c r="I123" i="5"/>
  <c r="K122" i="5"/>
  <c r="J122" i="5"/>
  <c r="S122" i="5"/>
  <c r="M122" i="5"/>
  <c r="H124" i="5" s="1"/>
  <c r="I122" i="5"/>
  <c r="K121" i="5"/>
  <c r="J121" i="5"/>
  <c r="S121" i="5"/>
  <c r="S124" i="5" s="1"/>
  <c r="F25" i="4" s="1"/>
  <c r="M121" i="5"/>
  <c r="I121" i="5"/>
  <c r="K120" i="5"/>
  <c r="J120" i="5"/>
  <c r="L120" i="5"/>
  <c r="I120" i="5"/>
  <c r="K119" i="5"/>
  <c r="J119" i="5"/>
  <c r="L119" i="5"/>
  <c r="I119" i="5"/>
  <c r="K118" i="5"/>
  <c r="J118" i="5"/>
  <c r="L118" i="5"/>
  <c r="I118" i="5"/>
  <c r="K117" i="5"/>
  <c r="J117" i="5"/>
  <c r="L117" i="5"/>
  <c r="L124" i="5" s="1"/>
  <c r="B25" i="4" s="1"/>
  <c r="I117" i="5"/>
  <c r="I124" i="5" s="1"/>
  <c r="D25" i="4" s="1"/>
  <c r="E24" i="4"/>
  <c r="C24" i="4"/>
  <c r="P114" i="5"/>
  <c r="H114" i="5"/>
  <c r="M114" i="5"/>
  <c r="K113" i="5"/>
  <c r="J113" i="5"/>
  <c r="V113" i="5"/>
  <c r="L113" i="5"/>
  <c r="I113" i="5"/>
  <c r="K112" i="5"/>
  <c r="J112" i="5"/>
  <c r="V112" i="5"/>
  <c r="L112" i="5"/>
  <c r="I112" i="5"/>
  <c r="K111" i="5"/>
  <c r="J111" i="5"/>
  <c r="V111" i="5"/>
  <c r="L111" i="5"/>
  <c r="I111" i="5"/>
  <c r="K110" i="5"/>
  <c r="J110" i="5"/>
  <c r="V110" i="5"/>
  <c r="L110" i="5"/>
  <c r="I110" i="5"/>
  <c r="K109" i="5"/>
  <c r="J109" i="5"/>
  <c r="V109" i="5"/>
  <c r="L109" i="5"/>
  <c r="I109" i="5"/>
  <c r="K108" i="5"/>
  <c r="J108" i="5"/>
  <c r="L108" i="5"/>
  <c r="I108" i="5"/>
  <c r="K107" i="5"/>
  <c r="J107" i="5"/>
  <c r="S107" i="5"/>
  <c r="L107" i="5"/>
  <c r="I107" i="5"/>
  <c r="K106" i="5"/>
  <c r="J106" i="5"/>
  <c r="S106" i="5"/>
  <c r="L106" i="5"/>
  <c r="I106" i="5"/>
  <c r="K105" i="5"/>
  <c r="J105" i="5"/>
  <c r="S105" i="5"/>
  <c r="L105" i="5"/>
  <c r="I105" i="5"/>
  <c r="K104" i="5"/>
  <c r="J104" i="5"/>
  <c r="S104" i="5"/>
  <c r="L104" i="5"/>
  <c r="I104" i="5"/>
  <c r="K103" i="5"/>
  <c r="J103" i="5"/>
  <c r="S103" i="5"/>
  <c r="S114" i="5" s="1"/>
  <c r="F24" i="4" s="1"/>
  <c r="L103" i="5"/>
  <c r="L114" i="5" s="1"/>
  <c r="B24" i="4" s="1"/>
  <c r="I103" i="5"/>
  <c r="P100" i="5"/>
  <c r="E23" i="4" s="1"/>
  <c r="H100" i="5"/>
  <c r="M100" i="5"/>
  <c r="C23" i="4" s="1"/>
  <c r="K99" i="5"/>
  <c r="J99" i="5"/>
  <c r="L99" i="5"/>
  <c r="I99" i="5"/>
  <c r="K98" i="5"/>
  <c r="J98" i="5"/>
  <c r="S98" i="5"/>
  <c r="S100" i="5" s="1"/>
  <c r="F23" i="4" s="1"/>
  <c r="L98" i="5"/>
  <c r="L100" i="5" s="1"/>
  <c r="B23" i="4" s="1"/>
  <c r="I98" i="5"/>
  <c r="P95" i="5"/>
  <c r="E22" i="4" s="1"/>
  <c r="K94" i="5"/>
  <c r="J94" i="5"/>
  <c r="S94" i="5"/>
  <c r="M94" i="5"/>
  <c r="M95" i="5" s="1"/>
  <c r="C22" i="4" s="1"/>
  <c r="I94" i="5"/>
  <c r="K93" i="5"/>
  <c r="J93" i="5"/>
  <c r="L93" i="5"/>
  <c r="I93" i="5"/>
  <c r="K92" i="5"/>
  <c r="J92" i="5"/>
  <c r="S92" i="5"/>
  <c r="S95" i="5" s="1"/>
  <c r="F22" i="4" s="1"/>
  <c r="L92" i="5"/>
  <c r="I92" i="5"/>
  <c r="I95" i="5" s="1"/>
  <c r="D22" i="4" s="1"/>
  <c r="E21" i="4"/>
  <c r="P89" i="5"/>
  <c r="P148" i="5" s="1"/>
  <c r="E30" i="4" s="1"/>
  <c r="K88" i="5"/>
  <c r="J88" i="5"/>
  <c r="S88" i="5"/>
  <c r="M88" i="5"/>
  <c r="I88" i="5"/>
  <c r="K87" i="5"/>
  <c r="J87" i="5"/>
  <c r="S87" i="5"/>
  <c r="M87" i="5"/>
  <c r="I87" i="5"/>
  <c r="K86" i="5"/>
  <c r="J86" i="5"/>
  <c r="L86" i="5"/>
  <c r="I86" i="5"/>
  <c r="K85" i="5"/>
  <c r="J85" i="5"/>
  <c r="S85" i="5"/>
  <c r="L85" i="5"/>
  <c r="I85" i="5"/>
  <c r="K84" i="5"/>
  <c r="J84" i="5"/>
  <c r="L84" i="5"/>
  <c r="L89" i="5" s="1"/>
  <c r="B21" i="4" s="1"/>
  <c r="I84" i="5"/>
  <c r="F17" i="4"/>
  <c r="S78" i="5"/>
  <c r="P78" i="5"/>
  <c r="E17" i="4" s="1"/>
  <c r="H78" i="5"/>
  <c r="M78" i="5"/>
  <c r="C17" i="4" s="1"/>
  <c r="K77" i="5"/>
  <c r="J77" i="5"/>
  <c r="L77" i="5"/>
  <c r="L78" i="5" s="1"/>
  <c r="B17" i="4" s="1"/>
  <c r="I77" i="5"/>
  <c r="I78" i="5" s="1"/>
  <c r="D17" i="4" s="1"/>
  <c r="E16" i="4"/>
  <c r="C16" i="4"/>
  <c r="P74" i="5"/>
  <c r="H74" i="5"/>
  <c r="M74" i="5"/>
  <c r="K73" i="5"/>
  <c r="J73" i="5"/>
  <c r="L73" i="5"/>
  <c r="I73" i="5"/>
  <c r="K72" i="5"/>
  <c r="J72" i="5"/>
  <c r="L72" i="5"/>
  <c r="I72" i="5"/>
  <c r="K71" i="5"/>
  <c r="J71" i="5"/>
  <c r="L71" i="5"/>
  <c r="I71" i="5"/>
  <c r="K70" i="5"/>
  <c r="J70" i="5"/>
  <c r="L70" i="5"/>
  <c r="I70" i="5"/>
  <c r="K69" i="5"/>
  <c r="J69" i="5"/>
  <c r="L69" i="5"/>
  <c r="I69" i="5"/>
  <c r="K68" i="5"/>
  <c r="J68" i="5"/>
  <c r="V68" i="5"/>
  <c r="L68" i="5"/>
  <c r="I68" i="5"/>
  <c r="K67" i="5"/>
  <c r="J67" i="5"/>
  <c r="V67" i="5"/>
  <c r="L67" i="5"/>
  <c r="I67" i="5"/>
  <c r="K66" i="5"/>
  <c r="J66" i="5"/>
  <c r="V66" i="5"/>
  <c r="L66" i="5"/>
  <c r="I66" i="5"/>
  <c r="K65" i="5"/>
  <c r="J65" i="5"/>
  <c r="V65" i="5"/>
  <c r="V158" i="5" s="1"/>
  <c r="F36" i="4" s="1"/>
  <c r="L65" i="5"/>
  <c r="I65" i="5"/>
  <c r="K64" i="5"/>
  <c r="J64" i="5"/>
  <c r="L64" i="5"/>
  <c r="I64" i="5"/>
  <c r="K63" i="5"/>
  <c r="J63" i="5"/>
  <c r="L63" i="5"/>
  <c r="I63" i="5"/>
  <c r="K62" i="5"/>
  <c r="J62" i="5"/>
  <c r="L62" i="5"/>
  <c r="I62" i="5"/>
  <c r="K61" i="5"/>
  <c r="J61" i="5"/>
  <c r="S61" i="5"/>
  <c r="L61" i="5"/>
  <c r="I61" i="5"/>
  <c r="K60" i="5"/>
  <c r="J60" i="5"/>
  <c r="S60" i="5"/>
  <c r="S74" i="5" s="1"/>
  <c r="F16" i="4" s="1"/>
  <c r="L60" i="5"/>
  <c r="L74" i="5" s="1"/>
  <c r="B16" i="4" s="1"/>
  <c r="I60" i="5"/>
  <c r="P57" i="5"/>
  <c r="E15" i="4" s="1"/>
  <c r="K56" i="5"/>
  <c r="J56" i="5"/>
  <c r="M56" i="5"/>
  <c r="H57" i="5" s="1"/>
  <c r="I56" i="5"/>
  <c r="K55" i="5"/>
  <c r="J55" i="5"/>
  <c r="S55" i="5"/>
  <c r="L55" i="5"/>
  <c r="I55" i="5"/>
  <c r="K54" i="5"/>
  <c r="J54" i="5"/>
  <c r="S54" i="5"/>
  <c r="L54" i="5"/>
  <c r="I54" i="5"/>
  <c r="K53" i="5"/>
  <c r="J53" i="5"/>
  <c r="S53" i="5"/>
  <c r="L53" i="5"/>
  <c r="I53" i="5"/>
  <c r="K52" i="5"/>
  <c r="J52" i="5"/>
  <c r="S52" i="5"/>
  <c r="L52" i="5"/>
  <c r="I52" i="5"/>
  <c r="K51" i="5"/>
  <c r="J51" i="5"/>
  <c r="S51" i="5"/>
  <c r="L51" i="5"/>
  <c r="I51" i="5"/>
  <c r="K50" i="5"/>
  <c r="J50" i="5"/>
  <c r="S50" i="5"/>
  <c r="L50" i="5"/>
  <c r="I50" i="5"/>
  <c r="K49" i="5"/>
  <c r="J49" i="5"/>
  <c r="S49" i="5"/>
  <c r="L49" i="5"/>
  <c r="I49" i="5"/>
  <c r="K48" i="5"/>
  <c r="J48" i="5"/>
  <c r="S48" i="5"/>
  <c r="L48" i="5"/>
  <c r="I48" i="5"/>
  <c r="K47" i="5"/>
  <c r="J47" i="5"/>
  <c r="S47" i="5"/>
  <c r="L47" i="5"/>
  <c r="I47" i="5"/>
  <c r="K46" i="5"/>
  <c r="J46" i="5"/>
  <c r="S46" i="5"/>
  <c r="L46" i="5"/>
  <c r="I46" i="5"/>
  <c r="K45" i="5"/>
  <c r="J45" i="5"/>
  <c r="S45" i="5"/>
  <c r="L45" i="5"/>
  <c r="I45" i="5"/>
  <c r="K44" i="5"/>
  <c r="J44" i="5"/>
  <c r="S44" i="5"/>
  <c r="S57" i="5" s="1"/>
  <c r="F15" i="4" s="1"/>
  <c r="L44" i="5"/>
  <c r="L57" i="5" s="1"/>
  <c r="B15" i="4" s="1"/>
  <c r="I44" i="5"/>
  <c r="E14" i="4"/>
  <c r="C14" i="4"/>
  <c r="P41" i="5"/>
  <c r="H41" i="5"/>
  <c r="M41" i="5"/>
  <c r="K40" i="5"/>
  <c r="J40" i="5"/>
  <c r="S40" i="5"/>
  <c r="L40" i="5"/>
  <c r="I40" i="5"/>
  <c r="K39" i="5"/>
  <c r="J39" i="5"/>
  <c r="L39" i="5"/>
  <c r="I39" i="5"/>
  <c r="K38" i="5"/>
  <c r="J38" i="5"/>
  <c r="S38" i="5"/>
  <c r="L38" i="5"/>
  <c r="I38" i="5"/>
  <c r="K37" i="5"/>
  <c r="J37" i="5"/>
  <c r="S37" i="5"/>
  <c r="S41" i="5" s="1"/>
  <c r="F14" i="4" s="1"/>
  <c r="L37" i="5"/>
  <c r="L41" i="5" s="1"/>
  <c r="B14" i="4" s="1"/>
  <c r="I37" i="5"/>
  <c r="P34" i="5"/>
  <c r="E13" i="4" s="1"/>
  <c r="H34" i="5"/>
  <c r="M34" i="5"/>
  <c r="C13" i="4" s="1"/>
  <c r="K33" i="5"/>
  <c r="J33" i="5"/>
  <c r="S33" i="5"/>
  <c r="L33" i="5"/>
  <c r="I33" i="5"/>
  <c r="K32" i="5"/>
  <c r="J32" i="5"/>
  <c r="S32" i="5"/>
  <c r="L32" i="5"/>
  <c r="I32" i="5"/>
  <c r="K31" i="5"/>
  <c r="J31" i="5"/>
  <c r="S31" i="5"/>
  <c r="L31" i="5"/>
  <c r="I31" i="5"/>
  <c r="K30" i="5"/>
  <c r="J30" i="5"/>
  <c r="L30" i="5"/>
  <c r="I30" i="5"/>
  <c r="K29" i="5"/>
  <c r="J29" i="5"/>
  <c r="S29" i="5"/>
  <c r="L29" i="5"/>
  <c r="I29" i="5"/>
  <c r="K28" i="5"/>
  <c r="J28" i="5"/>
  <c r="S28" i="5"/>
  <c r="L28" i="5"/>
  <c r="I28" i="5"/>
  <c r="K27" i="5"/>
  <c r="J27" i="5"/>
  <c r="S27" i="5"/>
  <c r="L27" i="5"/>
  <c r="I27" i="5"/>
  <c r="K26" i="5"/>
  <c r="J26" i="5"/>
  <c r="S26" i="5"/>
  <c r="L26" i="5"/>
  <c r="I26" i="5"/>
  <c r="K25" i="5"/>
  <c r="J25" i="5"/>
  <c r="S25" i="5"/>
  <c r="S34" i="5" s="1"/>
  <c r="F13" i="4" s="1"/>
  <c r="L25" i="5"/>
  <c r="I25" i="5"/>
  <c r="I34" i="5" s="1"/>
  <c r="D13" i="4" s="1"/>
  <c r="E12" i="4"/>
  <c r="C12" i="4"/>
  <c r="P22" i="5"/>
  <c r="H22" i="5"/>
  <c r="M22" i="5"/>
  <c r="K21" i="5"/>
  <c r="J21" i="5"/>
  <c r="L21" i="5"/>
  <c r="I21" i="5"/>
  <c r="K20" i="5"/>
  <c r="J20" i="5"/>
  <c r="S20" i="5"/>
  <c r="L20" i="5"/>
  <c r="I20" i="5"/>
  <c r="K19" i="5"/>
  <c r="J19" i="5"/>
  <c r="S19" i="5"/>
  <c r="L19" i="5"/>
  <c r="L22" i="5" s="1"/>
  <c r="B12" i="4" s="1"/>
  <c r="I19" i="5"/>
  <c r="K18" i="5"/>
  <c r="J18" i="5"/>
  <c r="S18" i="5"/>
  <c r="S22" i="5" s="1"/>
  <c r="F12" i="4" s="1"/>
  <c r="L18" i="5"/>
  <c r="I18" i="5"/>
  <c r="I22" i="5" s="1"/>
  <c r="D12" i="4" s="1"/>
  <c r="E11" i="4"/>
  <c r="C11" i="4"/>
  <c r="S15" i="5"/>
  <c r="P15" i="5"/>
  <c r="H15" i="5"/>
  <c r="M15" i="5"/>
  <c r="K14" i="5"/>
  <c r="J14" i="5"/>
  <c r="L14" i="5"/>
  <c r="I14" i="5"/>
  <c r="K13" i="5"/>
  <c r="J13" i="5"/>
  <c r="L13" i="5"/>
  <c r="I13" i="5"/>
  <c r="K12" i="5"/>
  <c r="J12" i="5"/>
  <c r="L12" i="5"/>
  <c r="I12" i="5"/>
  <c r="K11" i="5"/>
  <c r="K158" i="5" s="1"/>
  <c r="J11" i="5"/>
  <c r="L11" i="5"/>
  <c r="I11" i="5"/>
  <c r="J20" i="3"/>
  <c r="H131" i="5" l="1"/>
  <c r="L34" i="5"/>
  <c r="B13" i="4" s="1"/>
  <c r="I41" i="5"/>
  <c r="D14" i="4" s="1"/>
  <c r="I57" i="5"/>
  <c r="D15" i="4" s="1"/>
  <c r="M57" i="5"/>
  <c r="C15" i="4" s="1"/>
  <c r="I74" i="5"/>
  <c r="D16" i="4" s="1"/>
  <c r="L95" i="5"/>
  <c r="B22" i="4" s="1"/>
  <c r="I100" i="5"/>
  <c r="D23" i="4" s="1"/>
  <c r="I114" i="5"/>
  <c r="D24" i="4" s="1"/>
  <c r="M124" i="5"/>
  <c r="C25" i="4" s="1"/>
  <c r="I131" i="5"/>
  <c r="D26" i="4" s="1"/>
  <c r="I142" i="5"/>
  <c r="D28" i="4" s="1"/>
  <c r="J20" i="2"/>
  <c r="L80" i="5"/>
  <c r="B18" i="4" s="1"/>
  <c r="D16" i="3" s="1"/>
  <c r="D16" i="2" s="1"/>
  <c r="L15" i="5"/>
  <c r="B11" i="4" s="1"/>
  <c r="S80" i="5"/>
  <c r="F18" i="4" s="1"/>
  <c r="I15" i="5"/>
  <c r="D11" i="4" s="1"/>
  <c r="M80" i="5"/>
  <c r="C18" i="4" s="1"/>
  <c r="E16" i="3" s="1"/>
  <c r="E16" i="2" s="1"/>
  <c r="H80" i="5"/>
  <c r="P80" i="5"/>
  <c r="E18" i="4" s="1"/>
  <c r="F11" i="4"/>
  <c r="I89" i="5"/>
  <c r="D21" i="4" s="1"/>
  <c r="M89" i="5"/>
  <c r="C21" i="4" s="1"/>
  <c r="H95" i="5"/>
  <c r="H142" i="5"/>
  <c r="L148" i="5"/>
  <c r="B30" i="4" s="1"/>
  <c r="D17" i="3" s="1"/>
  <c r="D17" i="2" s="1"/>
  <c r="I155" i="5"/>
  <c r="D33" i="4" s="1"/>
  <c r="M155" i="5"/>
  <c r="C33" i="4" s="1"/>
  <c r="L157" i="5"/>
  <c r="B34" i="4" s="1"/>
  <c r="D18" i="3" s="1"/>
  <c r="D18" i="2" s="1"/>
  <c r="S157" i="5"/>
  <c r="E34" i="4" s="1"/>
  <c r="H89" i="5"/>
  <c r="S89" i="5"/>
  <c r="F21" i="4" s="1"/>
  <c r="H148" i="5"/>
  <c r="H157" i="5"/>
  <c r="M148" i="5" l="1"/>
  <c r="C30" i="4" s="1"/>
  <c r="E17" i="3" s="1"/>
  <c r="E17" i="2" s="1"/>
  <c r="I148" i="5"/>
  <c r="D30" i="4" s="1"/>
  <c r="F17" i="3" s="1"/>
  <c r="F17" i="2" s="1"/>
  <c r="S158" i="5"/>
  <c r="E36" i="4" s="1"/>
  <c r="M157" i="5"/>
  <c r="C34" i="4" s="1"/>
  <c r="E18" i="3" s="1"/>
  <c r="E18" i="2" s="1"/>
  <c r="M158" i="5"/>
  <c r="C36" i="4" s="1"/>
  <c r="I80" i="5"/>
  <c r="D18" i="4" s="1"/>
  <c r="F16" i="3" s="1"/>
  <c r="F16" i="2" s="1"/>
  <c r="I157" i="5"/>
  <c r="D34" i="4" s="1"/>
  <c r="F18" i="3" s="1"/>
  <c r="F18" i="2" s="1"/>
  <c r="S148" i="5"/>
  <c r="F30" i="4" s="1"/>
  <c r="L158" i="5"/>
  <c r="B36" i="4" s="1"/>
  <c r="F20" i="2" l="1"/>
  <c r="I158" i="5"/>
  <c r="J23" i="3"/>
  <c r="J23" i="2" s="1"/>
  <c r="F23" i="3"/>
  <c r="F23" i="2" s="1"/>
  <c r="J22" i="3"/>
  <c r="J22" i="2" s="1"/>
  <c r="J24" i="3"/>
  <c r="J24" i="2" s="1"/>
  <c r="F22" i="3"/>
  <c r="F22" i="2" s="1"/>
  <c r="F20" i="3"/>
  <c r="F24" i="3"/>
  <c r="F24" i="2" s="1"/>
  <c r="H158" i="5"/>
  <c r="J26" i="2" l="1"/>
  <c r="D36" i="4"/>
  <c r="B7" i="1"/>
  <c r="J28" i="2"/>
  <c r="J26" i="3"/>
  <c r="J28" i="3" l="1"/>
  <c r="C7" i="1"/>
  <c r="C8" i="1" s="1"/>
  <c r="B8" i="1"/>
  <c r="G7" i="1"/>
  <c r="G8" i="1" s="1"/>
  <c r="I29" i="3"/>
  <c r="J29" i="3" s="1"/>
  <c r="J31" i="3" s="1"/>
  <c r="B9" i="1" l="1"/>
  <c r="B10" i="1"/>
  <c r="G10" i="1" l="1"/>
  <c r="I30" i="2"/>
  <c r="J30" i="2" s="1"/>
  <c r="G9" i="1"/>
  <c r="I29" i="2"/>
  <c r="J29" i="2" s="1"/>
  <c r="J31" i="2" l="1"/>
  <c r="G11" i="1"/>
</calcChain>
</file>

<file path=xl/sharedStrings.xml><?xml version="1.0" encoding="utf-8"?>
<sst xmlns="http://schemas.openxmlformats.org/spreadsheetml/2006/main" count="591" uniqueCount="317">
  <si>
    <t>Rekapitulácia rozpočtu</t>
  </si>
  <si>
    <t>Stavba ZŠ Nižný Hrabovec - Stavebné úpravy spojovacej chodby</t>
  </si>
  <si>
    <t xml:space="preserve">           Sadzby DPH</t>
  </si>
  <si>
    <t xml:space="preserve">   A   </t>
  </si>
  <si>
    <t xml:space="preserve">   B   </t>
  </si>
  <si>
    <t>Názov objektu</t>
  </si>
  <si>
    <t>ZRN</t>
  </si>
  <si>
    <t>VRN</t>
  </si>
  <si>
    <t>HZS</t>
  </si>
  <si>
    <t>Kompl.čin.</t>
  </si>
  <si>
    <t>Ost. náklady</t>
  </si>
  <si>
    <t>Cena</t>
  </si>
  <si>
    <t>Vlastný</t>
  </si>
  <si>
    <t>Krycí list rozpočtu</t>
  </si>
  <si>
    <t xml:space="preserve">Miesto:  </t>
  </si>
  <si>
    <t>Objekt Vlastný</t>
  </si>
  <si>
    <t xml:space="preserve">Ks: </t>
  </si>
  <si>
    <t xml:space="preserve">Zákazka: </t>
  </si>
  <si>
    <t>Spracoval: Ing. Ján Halgaš</t>
  </si>
  <si>
    <t xml:space="preserve">Dňa </t>
  </si>
  <si>
    <t>12.05.2019</t>
  </si>
  <si>
    <t>Odberateľ: Základná škola Nižný Hrabovec</t>
  </si>
  <si>
    <t>Projektant: Ing. arch . Ľubomír Naňák - Architektonická agentú</t>
  </si>
  <si>
    <t xml:space="preserve">Dodávateľ: </t>
  </si>
  <si>
    <t xml:space="preserve">IČO: </t>
  </si>
  <si>
    <t xml:space="preserve">DIČ: </t>
  </si>
  <si>
    <t xml:space="preserve">A </t>
  </si>
  <si>
    <t xml:space="preserve">HSV </t>
  </si>
  <si>
    <t xml:space="preserve">PSV </t>
  </si>
  <si>
    <t xml:space="preserve">MONT </t>
  </si>
  <si>
    <t>Spolu</t>
  </si>
  <si>
    <t xml:space="preserve">B </t>
  </si>
  <si>
    <t>Ďalšie náklady</t>
  </si>
  <si>
    <t>Ostatné náklady</t>
  </si>
  <si>
    <t xml:space="preserve">Kompletačná činnosť </t>
  </si>
  <si>
    <t xml:space="preserve">HZS </t>
  </si>
  <si>
    <t xml:space="preserve">E </t>
  </si>
  <si>
    <t>Celkové náklady</t>
  </si>
  <si>
    <t>Súčet riadkov 5,10,15,20</t>
  </si>
  <si>
    <t xml:space="preserve">DPH 20% z </t>
  </si>
  <si>
    <t xml:space="preserve">DPH 0% z </t>
  </si>
  <si>
    <t>Spolu v EUR</t>
  </si>
  <si>
    <t xml:space="preserve">F </t>
  </si>
  <si>
    <t xml:space="preserve">C </t>
  </si>
  <si>
    <t>Zariadenie staveniska</t>
  </si>
  <si>
    <t>Sťažené výrobné podmienky</t>
  </si>
  <si>
    <t>Prevádzkové vplyvy</t>
  </si>
  <si>
    <t>0% z [H+P+M]</t>
  </si>
  <si>
    <t>0% z [H+P]</t>
  </si>
  <si>
    <t xml:space="preserve">D </t>
  </si>
  <si>
    <t>Sťažené podmienky dopravy</t>
  </si>
  <si>
    <t>Horské oblasti</t>
  </si>
  <si>
    <t>Mimostavenisková doprava</t>
  </si>
  <si>
    <t>Montáž</t>
  </si>
  <si>
    <t>Materiál</t>
  </si>
  <si>
    <t>ZRN spolu</t>
  </si>
  <si>
    <t>Odberateľ</t>
  </si>
  <si>
    <t>Dodávateľ</t>
  </si>
  <si>
    <t>Projektant,rozpočtár</t>
  </si>
  <si>
    <t>Oddiel</t>
  </si>
  <si>
    <t>Hmotnosť (T)</t>
  </si>
  <si>
    <t>Suť (T)</t>
  </si>
  <si>
    <t>Dátum: 12.05.2019</t>
  </si>
  <si>
    <t>Prehľad rozpočtových nákladov</t>
  </si>
  <si>
    <t>Práce HSV</t>
  </si>
  <si>
    <t>ZEMNÉ PRÁCE</t>
  </si>
  <si>
    <t>ZÁKLADY</t>
  </si>
  <si>
    <t>ZVISLÉ KONŠTRUKCIE</t>
  </si>
  <si>
    <t>VODOROVNÉ KONŠTRUKCIE</t>
  </si>
  <si>
    <t>POVRCHOVÉ ÚPRAVY</t>
  </si>
  <si>
    <t>OSTATNÉ PRÁCE</t>
  </si>
  <si>
    <t>PRESUNY HMÔT</t>
  </si>
  <si>
    <t>Práce PSV</t>
  </si>
  <si>
    <t>IZOLÁCIE PROTI VODE A VLHKOSTI</t>
  </si>
  <si>
    <t>POVLAKOVÉ KRYTINY</t>
  </si>
  <si>
    <t>DREVOSTAVBY</t>
  </si>
  <si>
    <t>KONŠTRUKCIE KLAMPIARSKE</t>
  </si>
  <si>
    <t>KOVOVÉ DOPLNKOVÉ KONŠTRUKCIE</t>
  </si>
  <si>
    <t>PODLAHY A OBKLADY KERAMICKÉ-DLAŽBY</t>
  </si>
  <si>
    <t>PODLAHY POVLAKOVÉ</t>
  </si>
  <si>
    <t>PODLAHY A OBKLADY KERAMICKÉ-OBKLADY</t>
  </si>
  <si>
    <t>NÁTERY</t>
  </si>
  <si>
    <t>Montážne práce</t>
  </si>
  <si>
    <t>M-21 ELEKTROMONTÁŽE</t>
  </si>
  <si>
    <t>Celkom v EUR</t>
  </si>
  <si>
    <t>Por.č.</t>
  </si>
  <si>
    <t>Cenník</t>
  </si>
  <si>
    <t>Kód položky</t>
  </si>
  <si>
    <t>Názov</t>
  </si>
  <si>
    <t>Mj</t>
  </si>
  <si>
    <t>Množstvo</t>
  </si>
  <si>
    <t>Cena/Mj</t>
  </si>
  <si>
    <t>Cena celkom</t>
  </si>
  <si>
    <t>Hmotnosť/Mj</t>
  </si>
  <si>
    <t>Hmotnosť</t>
  </si>
  <si>
    <t>Suť</t>
  </si>
  <si>
    <t>Zákazka ZŠ Nižný Hrabovec - Stavebné úpravy spojovacej chodby</t>
  </si>
  <si>
    <t xml:space="preserve">  1/A 1</t>
  </si>
  <si>
    <t xml:space="preserve"> 133201101</t>
  </si>
  <si>
    <t>Výkop šachty hornina 3 do 100 m3</t>
  </si>
  <si>
    <t>m3</t>
  </si>
  <si>
    <t xml:space="preserve"> 133201109</t>
  </si>
  <si>
    <t>Príplatok k cenám za lepivosť horniny</t>
  </si>
  <si>
    <t xml:space="preserve"> 162301101</t>
  </si>
  <si>
    <t>Vodorovné premiestnenie výkopku tr.1-4 do 500 m</t>
  </si>
  <si>
    <t xml:space="preserve"> 171201101</t>
  </si>
  <si>
    <t>Uloženie sypaniny do násypov s rozprestretím sypaniny vo vrstvách a s hrubým urovnaním nezhutnených</t>
  </si>
  <si>
    <t xml:space="preserve">  2/A 1</t>
  </si>
  <si>
    <t xml:space="preserve"> 271571111</t>
  </si>
  <si>
    <t>Vankúše zhutnené pod základy zo štrkopiesku</t>
  </si>
  <si>
    <t xml:space="preserve"> 11/A 1</t>
  </si>
  <si>
    <t xml:space="preserve"> 275313611</t>
  </si>
  <si>
    <t>Betón základových  pätiek,  prostý tr.C 16/20</t>
  </si>
  <si>
    <t xml:space="preserve"> 275351215</t>
  </si>
  <si>
    <t>Debnenie základových pätiek, zhotovenie-dielce</t>
  </si>
  <si>
    <t>m2</t>
  </si>
  <si>
    <t xml:space="preserve"> 275351216</t>
  </si>
  <si>
    <t>Debnenie základovýcb pätiek, odstránenie-dielce</t>
  </si>
  <si>
    <t xml:space="preserve"> 311272108</t>
  </si>
  <si>
    <t xml:space="preserve">M3   </t>
  </si>
  <si>
    <t xml:space="preserve"> 317165201</t>
  </si>
  <si>
    <t>kus</t>
  </si>
  <si>
    <t xml:space="preserve"> 317165224</t>
  </si>
  <si>
    <t xml:space="preserve"> 317322311</t>
  </si>
  <si>
    <t>X Betón ríms alebo žľabových ríms železový (bez výstuže) tr.C 16/20</t>
  </si>
  <si>
    <t xml:space="preserve"> 317351105</t>
  </si>
  <si>
    <t>Debnenie ríms zhotovenie</t>
  </si>
  <si>
    <t xml:space="preserve"> 317351106</t>
  </si>
  <si>
    <t>Debnenie ríms odstránenie</t>
  </si>
  <si>
    <t xml:space="preserve"> 317361821</t>
  </si>
  <si>
    <t>Výstuž prekladov ríms z ocele 10505</t>
  </si>
  <si>
    <t>t</t>
  </si>
  <si>
    <t xml:space="preserve"> 14/C 1</t>
  </si>
  <si>
    <t xml:space="preserve"> 310278841</t>
  </si>
  <si>
    <t>Zamurovanie otvoru s plochou do 1m2 v murive nadzáklad. pórobetónovými  tvárnicami hr. do 300mm</t>
  </si>
  <si>
    <t xml:space="preserve"> 319201311</t>
  </si>
  <si>
    <t>Vyrovnanie nerovného povrchu bez odsekania tehál hr.do 50 mm s potiahnutím keramickým pletivom</t>
  </si>
  <si>
    <t xml:space="preserve"> 417321515</t>
  </si>
  <si>
    <t>Betón stužujúcich pásov a vencov železový tr. C 25/30</t>
  </si>
  <si>
    <t xml:space="preserve"> 417351115</t>
  </si>
  <si>
    <t>Debnenie bočníc stužujúcich pásov a vencov vrátane vzpier zhotovenie</t>
  </si>
  <si>
    <t xml:space="preserve"> 417351116</t>
  </si>
  <si>
    <t>Debnenie bočníc stužujúcich pásov a vencov vrátane vzpier odstránenie</t>
  </si>
  <si>
    <t xml:space="preserve"> 417361821</t>
  </si>
  <si>
    <t>Výstuž stužujúcich pásov a vencov z betonárskej ocele 10505</t>
  </si>
  <si>
    <t xml:space="preserve"> 612451111</t>
  </si>
  <si>
    <t>Vnútorná cementová omietka v podlaží a v schodisku muriva tehlového hrubá zatretá</t>
  </si>
  <si>
    <t xml:space="preserve"> 612465115</t>
  </si>
  <si>
    <t xml:space="preserve"> 612465143</t>
  </si>
  <si>
    <t xml:space="preserve"> 612481119</t>
  </si>
  <si>
    <t>Potiahnutie vnútorných alebo vonkajších stien a ostatných plôch sklotextílnou mriežkou do lepidla</t>
  </si>
  <si>
    <t xml:space="preserve"> 621421156</t>
  </si>
  <si>
    <t>Omietka podhľadov vonkajších vápenná škrabaná zložitosti 1-2</t>
  </si>
  <si>
    <t xml:space="preserve"> 621462115</t>
  </si>
  <si>
    <t xml:space="preserve"> 622401990</t>
  </si>
  <si>
    <t>Príplatok za prísadu na zvýšenie priľnavosti postreku pod omietky vonkajších stien a pilierov</t>
  </si>
  <si>
    <t xml:space="preserve"> 622421151</t>
  </si>
  <si>
    <t>Vonkajšia omietka vápenná stien škrabaná v stupni zložitosti 1-2</t>
  </si>
  <si>
    <t xml:space="preserve"> 632451021</t>
  </si>
  <si>
    <t>Vyrovnávací poter muriva MC 15 hr 20 mm</t>
  </si>
  <si>
    <t xml:space="preserve"> 632451024</t>
  </si>
  <si>
    <t>Vyrovnávací poter muriva MC 15 hr 50 mm</t>
  </si>
  <si>
    <t xml:space="preserve"> 632451236</t>
  </si>
  <si>
    <t>Poter pieskovocementový 400 kg/m3,hladený oceľovým hladidlom,hr.nad 40 do 50 mm</t>
  </si>
  <si>
    <t xml:space="preserve"> 648991113</t>
  </si>
  <si>
    <t>Osadenie parapetných dosiek z plastických a poloplast. hmôt, š. nad 200 mm</t>
  </si>
  <si>
    <t>m</t>
  </si>
  <si>
    <t>P/PE</t>
  </si>
  <si>
    <t xml:space="preserve"> 283414180</t>
  </si>
  <si>
    <t>Plastová parapetná doska biela  vnútorná šírky 275 mm s koncovkami</t>
  </si>
  <si>
    <t>M</t>
  </si>
  <si>
    <t xml:space="preserve">  3/A 1</t>
  </si>
  <si>
    <t xml:space="preserve"> 941955001</t>
  </si>
  <si>
    <t>Lešenie ľahké pracovné pomocné, s výškou lešeňovej podlahy do 1,20 m</t>
  </si>
  <si>
    <t xml:space="preserve"> 941955003</t>
  </si>
  <si>
    <t>Lešenie ľahké pracovné pomocné, s výškou lešeňovej podlahy nad 1,90 do 2,50 m</t>
  </si>
  <si>
    <t xml:space="preserve"> 952901111</t>
  </si>
  <si>
    <t>Vyčistenie budov pri výške podlaží do 4m</t>
  </si>
  <si>
    <t xml:space="preserve"> 13/B 1</t>
  </si>
  <si>
    <t xml:space="preserve"> 968061112</t>
  </si>
  <si>
    <t>Vyvesenie alebo zavesenie dreveného alebo kov.okenného krídla do 1,5 m2</t>
  </si>
  <si>
    <t xml:space="preserve"> 968061125</t>
  </si>
  <si>
    <t>Vyvesenie alebo zavesenie dreveného alebo kov.dverného krídla do 2 m2</t>
  </si>
  <si>
    <t xml:space="preserve"> 968062455</t>
  </si>
  <si>
    <t>Vybúranie drevených a kovových dverových zárubní -0,082 t</t>
  </si>
  <si>
    <t xml:space="preserve"> 968062745</t>
  </si>
  <si>
    <t>Vybúranie drevených a kovových stien plných, zasklených alebo výkladných -0,024 t</t>
  </si>
  <si>
    <t xml:space="preserve"> 978011191</t>
  </si>
  <si>
    <t>Otlčenie omietok vnútorných vápenných alebo vápennocementových v rozsahu do 100 % -0,050 t</t>
  </si>
  <si>
    <t xml:space="preserve"> 978059631</t>
  </si>
  <si>
    <t>Odsekanie a odobratie stien z obkladačiek vonkajších nad 2 m2 -0,089 t</t>
  </si>
  <si>
    <t xml:space="preserve"> 979082111</t>
  </si>
  <si>
    <t>Vnútrostavenisková doprava sutiny a vybúraných hmôt do 10 m</t>
  </si>
  <si>
    <t xml:space="preserve"> SKLADKA</t>
  </si>
  <si>
    <t>Poplatok za uloženie sute na skládku</t>
  </si>
  <si>
    <t>T</t>
  </si>
  <si>
    <t>211/B 1</t>
  </si>
  <si>
    <t xml:space="preserve"> 979087112</t>
  </si>
  <si>
    <t>Nakladanie na dopravný prostriedok pre vodorovnú dopravu sutiny</t>
  </si>
  <si>
    <t>221/B 1</t>
  </si>
  <si>
    <t xml:space="preserve"> 979084216</t>
  </si>
  <si>
    <t>Vodorovná doprava vybúraných hmôt po suchu bez naloženia, ale so zložením na vzdialenosť do 5 km</t>
  </si>
  <si>
    <t xml:space="preserve"> 979084219</t>
  </si>
  <si>
    <t>Príplatok k cene za každých ďalších aj začatých 5 km nad 5 km</t>
  </si>
  <si>
    <t xml:space="preserve"> 998011001</t>
  </si>
  <si>
    <t>Presun hmôt pre budovy JKSO 801,803,812,zvislá konštr.z tehál,tvárnic,z kovu výšky do 6 m</t>
  </si>
  <si>
    <t>711/A 1</t>
  </si>
  <si>
    <t xml:space="preserve"> 711111001</t>
  </si>
  <si>
    <t>Izolácia proti zemnej vlhkosti vodorovná penetračným náterom za studena</t>
  </si>
  <si>
    <t xml:space="preserve"> 711141559</t>
  </si>
  <si>
    <t>Izolácia proti zemnej vlhkosti a tlakovej vode vodorovná NAIP pritavením</t>
  </si>
  <si>
    <t xml:space="preserve"> 998711101</t>
  </si>
  <si>
    <t>Presun hmôt pre izoláciu proti vode v objektoch výšky nad 6 do 12  m</t>
  </si>
  <si>
    <t>S/S10</t>
  </si>
  <si>
    <t xml:space="preserve"> 1116315000</t>
  </si>
  <si>
    <t>S/S90</t>
  </si>
  <si>
    <t xml:space="preserve"> 6283221000</t>
  </si>
  <si>
    <t>711/A 2</t>
  </si>
  <si>
    <t xml:space="preserve"> 712441559</t>
  </si>
  <si>
    <t>Zhotovenie povlak. krytiny striech šikmých do 30st. pásmi pritav. NAIP na celej ploche</t>
  </si>
  <si>
    <t xml:space="preserve"> 998712101</t>
  </si>
  <si>
    <t>Presun hmôt pre izoláciu povlakovej krytiny v objektoch výšky do 6 m</t>
  </si>
  <si>
    <t>M2</t>
  </si>
  <si>
    <t>763/A 2</t>
  </si>
  <si>
    <t xml:space="preserve"> 763135040</t>
  </si>
  <si>
    <t>Sadrokartónový kazetový podhľad  600x600 mm, nosná viditeľná konštrukcia</t>
  </si>
  <si>
    <t xml:space="preserve"> 998763301</t>
  </si>
  <si>
    <t>Presun hmôt pre sádrokartónové konštrukcie v objektoch výšky do 7 m</t>
  </si>
  <si>
    <t>764/A 6</t>
  </si>
  <si>
    <t xml:space="preserve"> 764173433</t>
  </si>
  <si>
    <t>Odkvapové lemovanie z plechu lakoplastovaného, r.š.330 mm</t>
  </si>
  <si>
    <t xml:space="preserve"> 764352300</t>
  </si>
  <si>
    <t>Žľaby pododkvapové z poplastovaného plechu, polkruhové,priemer 150 mm, háky kotvené do betónu</t>
  </si>
  <si>
    <t xml:space="preserve"> 764359221</t>
  </si>
  <si>
    <t>Kotkík žľabový z plechu lakoplastovaného ,priemer 100 mm</t>
  </si>
  <si>
    <t xml:space="preserve"> 764454222</t>
  </si>
  <si>
    <t>Odpadové rúry z plechu lakoplastovaného, priemer 100 mm vrátanie kolien a ukotvenia</t>
  </si>
  <si>
    <t xml:space="preserve"> 764712026</t>
  </si>
  <si>
    <t>Oplechovanie parapetov z plechu lakoplastovaného biele  š.220 mm s koncovkami</t>
  </si>
  <si>
    <t>764/A 7</t>
  </si>
  <si>
    <t xml:space="preserve"> 998764101</t>
  </si>
  <si>
    <t>Presun hmôt pre konštrukcie klampiarske v objektoch výšky do 6 m</t>
  </si>
  <si>
    <t>764/B 1</t>
  </si>
  <si>
    <t xml:space="preserve"> 764351836</t>
  </si>
  <si>
    <t>Demontáž háka so sklonom žľabu do 30°  0,00009t</t>
  </si>
  <si>
    <t xml:space="preserve"> 764352810</t>
  </si>
  <si>
    <t>Demontáž žľabov pododkvapových polkruhových so sklonom do 30° rš 330 mm   0,0033t</t>
  </si>
  <si>
    <t xml:space="preserve"> 764359810</t>
  </si>
  <si>
    <t>Demontáž kotlíka kónického, so sklonom žľabu do 30°     0,0011t</t>
  </si>
  <si>
    <t xml:space="preserve"> 764454801</t>
  </si>
  <si>
    <t>Demontáž odpadových rúr kruhových, s priemerom 75 a 100 mm  0,00226t</t>
  </si>
  <si>
    <t xml:space="preserve"> 764456852</t>
  </si>
  <si>
    <t>Demontáž odpadového kolena výtokového kruhového, s priemerom 75 a 100 mm   0,00069t</t>
  </si>
  <si>
    <t>767/A 3</t>
  </si>
  <si>
    <t xml:space="preserve"> 998767101</t>
  </si>
  <si>
    <t>Presun hmôt pre kovové stavebné doplnkové konštrukcie v objektoch výšky do 6 m</t>
  </si>
  <si>
    <t>R/R 0</t>
  </si>
  <si>
    <t xml:space="preserve"> 767199999.1</t>
  </si>
  <si>
    <t>Montáž plastových výplní otvorov</t>
  </si>
  <si>
    <t xml:space="preserve"> 767199999.7</t>
  </si>
  <si>
    <t>Montáž a dodávka oceľového schodiska vrátane povrchových úprav</t>
  </si>
  <si>
    <t xml:space="preserve"> 767199999.8</t>
  </si>
  <si>
    <t>Montáž a dodávka ukotvenia muriva a vencov  ku existujúcim stĺpom  vrátane povrchových úprav</t>
  </si>
  <si>
    <t xml:space="preserve"> 6114109000</t>
  </si>
  <si>
    <t>Plastové okno  min. 7 kom. prof., izolačné trojsklo,  jednokrídlové otváravo-sklopné 1500x750 mm</t>
  </si>
  <si>
    <t xml:space="preserve"> 6114121900</t>
  </si>
  <si>
    <t>Plastové dvere vchodové jednokrídlové 1100x2200 mm</t>
  </si>
  <si>
    <t xml:space="preserve"> 6114122000</t>
  </si>
  <si>
    <t>Plastové dvere vnútorné dvojkrídlové  s nadsvetlíkom 1350x2100x700 mm,  samozatvárač</t>
  </si>
  <si>
    <t>771/A 1</t>
  </si>
  <si>
    <t xml:space="preserve"> 771445014</t>
  </si>
  <si>
    <t>Montáž soklíkov z obkladačiek hutných,keramických do tmelu,rovné 200x100 mm,výška 100 mm</t>
  </si>
  <si>
    <t xml:space="preserve"> 771576107</t>
  </si>
  <si>
    <t>Montáž podláh z dlaždíc keram. ukl. do tmelu flexibil..200x200mm, škárovanie</t>
  </si>
  <si>
    <t xml:space="preserve"> 998771101</t>
  </si>
  <si>
    <t>Presun hmôt pre podlahy z dlaždíc v objektoch výšky do 6m</t>
  </si>
  <si>
    <t>S/S70</t>
  </si>
  <si>
    <t xml:space="preserve"> 5976398000</t>
  </si>
  <si>
    <t>Keramická dlažba   20x20 cm</t>
  </si>
  <si>
    <t>775/B 2</t>
  </si>
  <si>
    <t xml:space="preserve"> 776401800</t>
  </si>
  <si>
    <t>Demontáž soklíkov alebo líšt gumových alebo z PVC</t>
  </si>
  <si>
    <t xml:space="preserve"> 776511820</t>
  </si>
  <si>
    <t>Odstránenie povlakových podláh z nášľapnej plochy lepených s podložkou</t>
  </si>
  <si>
    <t>771/A 2</t>
  </si>
  <si>
    <t xml:space="preserve"> 781445018</t>
  </si>
  <si>
    <t>Montáž obkladov stien z obkladačiek hutných,keramických do tmelu,veľkosť 200x200 mm, škárovanie</t>
  </si>
  <si>
    <t xml:space="preserve"> 998781101</t>
  </si>
  <si>
    <t>Presun hmôt pre obklady keramické v objektoch výšky do   6 m</t>
  </si>
  <si>
    <t xml:space="preserve"> 597657400</t>
  </si>
  <si>
    <t>Keramický obkald 20x20 cm</t>
  </si>
  <si>
    <t>783/A 1</t>
  </si>
  <si>
    <t xml:space="preserve"> 783894422</t>
  </si>
  <si>
    <t>921/M21</t>
  </si>
  <si>
    <t xml:space="preserve"> 210200033</t>
  </si>
  <si>
    <t>Svietidlo interierové štvorcové stropné, IP 20 kompaktné žiarivky 4x</t>
  </si>
  <si>
    <t>R/RE</t>
  </si>
  <si>
    <t xml:space="preserve"> 210200300</t>
  </si>
  <si>
    <t>Dodávka a montáž rozvodov ELI</t>
  </si>
  <si>
    <t>sub</t>
  </si>
  <si>
    <t>S/S30</t>
  </si>
  <si>
    <t xml:space="preserve"> 3480713000</t>
  </si>
  <si>
    <t>Stropné svietidlo interiérové do kazatového podhľadu</t>
  </si>
  <si>
    <t xml:space="preserve">           Celkom bez DPH</t>
  </si>
  <si>
    <t xml:space="preserve">           DPH 20% z </t>
  </si>
  <si>
    <t xml:space="preserve">           DPH 0% z </t>
  </si>
  <si>
    <t xml:space="preserve">          Celkom v EUR</t>
  </si>
  <si>
    <t>Krycí list stavby</t>
  </si>
  <si>
    <t>Murivo nosné z tvárnic YTONG na tenkovrst.maltu YTONG alebo ekvivalent hr.300 mm</t>
  </si>
  <si>
    <t>Nosný preklad YTONG alebo ekvivalent šírky 250 mm, výšky 249 mm, dĺžky 1290 mm</t>
  </si>
  <si>
    <t>Nosný preklad YTONG alebo ekvivalent šírky 300 mm, výšky 249 mm, dĺžky 1990 mm</t>
  </si>
  <si>
    <t>Príprava podkladu,prednástrek BAUMIT-Betonkontakt alebo ekvivalent,pod omietky vnút.stien,zvýšenie priľnavosti náteru</t>
  </si>
  <si>
    <t>Vnútorná omietka stien štuková BAUMIT, strojné miešanie, ručné nanášanie, Baumit Jemná štuková omietka (Baumit FeinPutz) alebo ekvivalent hr. 4 mm</t>
  </si>
  <si>
    <t>Príprava podkladu,prednástrek BAUMIT-Betonkontakt alebo ekvivalent,pod omietky podhľadov,zvýšenie priľnavosti náterom</t>
  </si>
  <si>
    <t>Lak asfaltový ALP-PENETRAL alebo ekvivalent v sudoch</t>
  </si>
  <si>
    <t>Pásy ťažké asfaltové Hydrobit v 60 s 35 alebo ekvivalent</t>
  </si>
  <si>
    <t>Náter farbami ekologickými riediteľnými vodou PAMAKRYLOM IN alebo ekvivalent bielym pre interiér stien dvojnásobný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</si>
</sst>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\ ###\ ##0.00"/>
    <numFmt numFmtId="165" formatCode="###\ ###\ ##0.0000"/>
    <numFmt numFmtId="166" formatCode="###\ ###\ ##0.000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CE"/>
      <charset val="238"/>
    </font>
    <font>
      <b/>
      <sz val="11"/>
      <color theme="1"/>
      <name val="Arial CE"/>
      <charset val="238"/>
    </font>
    <font>
      <b/>
      <sz val="10"/>
      <color theme="1"/>
      <name val="Arial CE"/>
      <charset val="238"/>
    </font>
    <font>
      <b/>
      <sz val="8"/>
      <color theme="1"/>
      <name val="Arial CE"/>
      <charset val="238"/>
    </font>
    <font>
      <sz val="8"/>
      <color theme="1"/>
      <name val="Arial CE"/>
      <charset val="238"/>
    </font>
    <font>
      <sz val="9"/>
      <color theme="1"/>
      <name val="Arial CE"/>
      <charset val="238"/>
    </font>
    <font>
      <sz val="9"/>
      <color rgb="FF0000FF"/>
      <name val="Arial CE"/>
      <charset val="238"/>
    </font>
    <font>
      <b/>
      <sz val="9"/>
      <color theme="1"/>
      <name val="Arial CE"/>
      <charset val="238"/>
    </font>
    <font>
      <sz val="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1"/>
      <color rgb="FFFF0000"/>
      <name val="Arial CE"/>
      <charset val="238"/>
    </font>
    <font>
      <b/>
      <sz val="11"/>
      <color rgb="FFFF0000"/>
      <name val="Calibri"/>
      <family val="2"/>
      <charset val="238"/>
      <scheme val="minor"/>
    </font>
    <font>
      <b/>
      <sz val="8"/>
      <color rgb="FFFF000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9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808080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thin">
        <color rgb="FFFFFFFF"/>
      </right>
      <top style="double">
        <color rgb="FF000000"/>
      </top>
      <bottom/>
      <diagonal/>
    </border>
    <border>
      <left/>
      <right style="thin">
        <color rgb="FFFFFFFF"/>
      </right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thin">
        <color rgb="FF808080"/>
      </top>
      <bottom/>
      <diagonal/>
    </border>
    <border>
      <left style="double">
        <color rgb="FF000000"/>
      </left>
      <right style="thin">
        <color rgb="FFFFFFFF"/>
      </right>
      <top style="thin">
        <color rgb="FF808080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/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double">
        <color rgb="FF000000"/>
      </top>
      <bottom/>
      <diagonal/>
    </border>
    <border>
      <left style="thin">
        <color rgb="FFFFFFFF"/>
      </left>
      <right/>
      <top style="thin">
        <color rgb="FF808080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/>
      <top style="thin">
        <color rgb="FF000000"/>
      </top>
      <bottom style="thin">
        <color rgb="FF808080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thin">
        <color rgb="FF808080"/>
      </top>
      <bottom/>
      <diagonal/>
    </border>
    <border>
      <left style="thin">
        <color rgb="FFFFFFFF"/>
      </left>
      <right style="double">
        <color rgb="FF000000"/>
      </right>
      <top/>
      <bottom/>
      <diagonal/>
    </border>
    <border>
      <left style="thin">
        <color rgb="FFFFFFFF"/>
      </left>
      <right style="double">
        <color rgb="FF000000"/>
      </right>
      <top/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thin">
        <color rgb="FFFFFFFF"/>
      </top>
      <bottom style="thin">
        <color rgb="FFFFFFFF"/>
      </bottom>
      <diagonal/>
    </border>
    <border>
      <left style="double">
        <color rgb="FF000000"/>
      </left>
      <right/>
      <top style="double">
        <color rgb="FF000000"/>
      </top>
      <bottom style="thin">
        <color rgb="FF808080"/>
      </bottom>
      <diagonal/>
    </border>
    <border>
      <left/>
      <right/>
      <top style="double">
        <color rgb="FF000000"/>
      </top>
      <bottom style="thin">
        <color rgb="FF808080"/>
      </bottom>
      <diagonal/>
    </border>
    <border>
      <left/>
      <right style="double">
        <color rgb="FF00000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 style="thin">
        <color rgb="FFFFFFFF"/>
      </right>
      <top/>
      <bottom/>
      <diagonal/>
    </border>
    <border>
      <left/>
      <right style="thin">
        <color rgb="FFFFFFFF"/>
      </right>
      <top/>
      <bottom/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/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 style="thin">
        <color rgb="FFFFFFFF"/>
      </left>
      <right/>
      <top style="double">
        <color rgb="FF000000"/>
      </top>
      <bottom style="thin">
        <color rgb="FF808080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double">
        <color rgb="FF000000"/>
      </right>
      <top style="thin">
        <color rgb="FF808080"/>
      </top>
      <bottom style="thin">
        <color rgb="FF808080"/>
      </bottom>
      <diagonal/>
    </border>
    <border>
      <left style="double">
        <color rgb="FF000000"/>
      </left>
      <right style="thin">
        <color rgb="FF80808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 style="thin">
        <color rgb="FF808080"/>
      </right>
      <top/>
      <bottom/>
      <diagonal/>
    </border>
    <border>
      <left style="double">
        <color rgb="FF000000"/>
      </left>
      <right style="thin">
        <color rgb="FF808080"/>
      </right>
      <top style="thin">
        <color rgb="FF808080"/>
      </top>
      <bottom/>
      <diagonal/>
    </border>
    <border>
      <left style="double">
        <color rgb="FF00000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double">
        <color rgb="FF000000"/>
      </left>
      <right/>
      <top/>
      <bottom/>
      <diagonal/>
    </border>
    <border>
      <left style="double">
        <color rgb="FF000000"/>
      </left>
      <right/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/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double">
        <color rgb="FF000000"/>
      </bottom>
      <diagonal/>
    </border>
    <border>
      <left style="thin">
        <color rgb="FFFFFFFF"/>
      </left>
      <right style="thin">
        <color rgb="FFFFFFFF"/>
      </right>
      <top/>
      <bottom style="thin">
        <color rgb="FF808080"/>
      </bottom>
      <diagonal/>
    </border>
    <border>
      <left/>
      <right/>
      <top style="thin">
        <color rgb="FF808080"/>
      </top>
      <bottom/>
      <diagonal/>
    </border>
    <border>
      <left style="double">
        <color rgb="FF000000"/>
      </left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 style="double">
        <color rgb="FF000000"/>
      </right>
      <top style="thin">
        <color rgb="FFFFFFFF"/>
      </top>
      <bottom/>
      <diagonal/>
    </border>
    <border>
      <left/>
      <right/>
      <top style="thin">
        <color rgb="FF80808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808080"/>
      </top>
      <bottom/>
      <diagonal/>
    </border>
    <border>
      <left style="thin">
        <color rgb="FFFFFFFF"/>
      </left>
      <right style="thin">
        <color rgb="FF808080"/>
      </right>
      <top style="thin">
        <color rgb="FF808080"/>
      </top>
      <bottom style="thin">
        <color rgb="FFFFFFFF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 style="thin">
        <color rgb="FF808080"/>
      </left>
      <right/>
      <top style="double">
        <color rgb="FF000000"/>
      </top>
      <bottom/>
      <diagonal/>
    </border>
    <border>
      <left style="thin">
        <color rgb="FF808080"/>
      </left>
      <right style="thin">
        <color rgb="FF808080"/>
      </right>
      <top style="double">
        <color rgb="FF000000"/>
      </top>
      <bottom/>
      <diagonal/>
    </border>
    <border>
      <left style="double">
        <color rgb="FF00000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/>
      <right style="double">
        <color rgb="FF00000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/>
      <top/>
      <bottom style="thin">
        <color rgb="FF80808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808080"/>
      </left>
      <right style="thin">
        <color rgb="FF000000"/>
      </right>
      <top style="thin">
        <color rgb="FF808080"/>
      </top>
      <bottom style="double">
        <color rgb="FF000000"/>
      </bottom>
      <diagonal/>
    </border>
    <border>
      <left/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/>
      <top style="double">
        <color rgb="FF000000"/>
      </top>
      <bottom style="thin">
        <color rgb="FFFFFFFF"/>
      </bottom>
      <diagonal/>
    </border>
    <border>
      <left/>
      <right/>
      <top style="double">
        <color rgb="FF000000"/>
      </top>
      <bottom/>
      <diagonal/>
    </border>
    <border>
      <left/>
      <right/>
      <top style="thin">
        <color rgb="FF000000"/>
      </top>
      <bottom style="thin">
        <color rgb="FF80808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808080"/>
      </left>
      <right/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808080"/>
      </right>
      <top style="double">
        <color rgb="FF000000"/>
      </top>
      <bottom/>
      <diagonal/>
    </border>
    <border>
      <left/>
      <right style="double">
        <color rgb="FF000000"/>
      </right>
      <top/>
      <bottom/>
      <diagonal/>
    </border>
    <border>
      <left/>
      <right style="double">
        <color rgb="FF000000"/>
      </right>
      <top style="thin">
        <color rgb="FF808080"/>
      </top>
      <bottom/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808080"/>
      </right>
      <top/>
      <bottom/>
      <diagonal/>
    </border>
    <border>
      <left style="thin">
        <color rgb="FFFFFFFF"/>
      </left>
      <right style="thin">
        <color rgb="FF808080"/>
      </right>
      <top/>
      <bottom style="double">
        <color rgb="FF000000"/>
      </bottom>
      <diagonal/>
    </border>
    <border>
      <left style="thin">
        <color rgb="FFFFFFFF"/>
      </left>
      <right/>
      <top style="thin">
        <color rgb="FF808080"/>
      </top>
      <bottom style="double">
        <color rgb="FF000000"/>
      </bottom>
      <diagonal/>
    </border>
    <border>
      <left style="thin">
        <color rgb="FFFFFFFF"/>
      </left>
      <right style="double">
        <color rgb="FF000000"/>
      </right>
      <top/>
      <bottom style="thin">
        <color rgb="FF80808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thin">
        <color rgb="FF808080"/>
      </bottom>
      <diagonal/>
    </border>
    <border>
      <left/>
      <right/>
      <top style="double">
        <color rgb="FF000000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 style="thin">
        <color rgb="FF808080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/>
      <diagonal/>
    </border>
    <border>
      <left/>
      <right/>
      <top style="thin">
        <color rgb="FF000000"/>
      </top>
      <bottom/>
      <diagonal/>
    </border>
    <border>
      <left style="double">
        <color rgb="FF000000"/>
      </left>
      <right style="thin">
        <color rgb="FF808080"/>
      </right>
      <top style="thin">
        <color rgb="FF000000"/>
      </top>
      <bottom style="double">
        <color rgb="FF000000"/>
      </bottom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13">
    <xf numFmtId="0" fontId="0" fillId="0" borderId="0" xfId="0"/>
    <xf numFmtId="0" fontId="1" fillId="0" borderId="0" xfId="0" applyFont="1"/>
    <xf numFmtId="0" fontId="4" fillId="0" borderId="0" xfId="0" applyFont="1"/>
    <xf numFmtId="0" fontId="1" fillId="0" borderId="1" xfId="0" applyFont="1" applyFill="1" applyBorder="1"/>
    <xf numFmtId="0" fontId="3" fillId="0" borderId="1" xfId="0" applyFont="1" applyFill="1" applyBorder="1"/>
    <xf numFmtId="0" fontId="4" fillId="0" borderId="1" xfId="0" applyFont="1" applyFill="1" applyBorder="1"/>
    <xf numFmtId="0" fontId="4" fillId="0" borderId="2" xfId="0" applyFont="1" applyFill="1" applyBorder="1"/>
    <xf numFmtId="0" fontId="1" fillId="0" borderId="2" xfId="0" applyFont="1" applyFill="1" applyBorder="1" applyAlignment="1">
      <alignment horizontal="center"/>
    </xf>
    <xf numFmtId="9" fontId="1" fillId="0" borderId="2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1" fillId="0" borderId="3" xfId="0" applyFont="1" applyFill="1" applyBorder="1"/>
    <xf numFmtId="0" fontId="1" fillId="0" borderId="4" xfId="0" applyFont="1" applyFill="1" applyBorder="1"/>
    <xf numFmtId="0" fontId="3" fillId="0" borderId="4" xfId="0" applyFont="1" applyFill="1" applyBorder="1"/>
    <xf numFmtId="0" fontId="1" fillId="0" borderId="5" xfId="0" applyFont="1" applyFill="1" applyBorder="1"/>
    <xf numFmtId="0" fontId="1" fillId="0" borderId="7" xfId="0" applyFont="1" applyFill="1" applyBorder="1"/>
    <xf numFmtId="0" fontId="1" fillId="0" borderId="8" xfId="0" applyFont="1" applyFill="1" applyBorder="1"/>
    <xf numFmtId="0" fontId="1" fillId="0" borderId="9" xfId="0" applyFont="1" applyFill="1" applyBorder="1"/>
    <xf numFmtId="164" fontId="1" fillId="0" borderId="9" xfId="0" applyNumberFormat="1" applyFont="1" applyFill="1" applyBorder="1"/>
    <xf numFmtId="0" fontId="1" fillId="0" borderId="11" xfId="0" applyFont="1" applyFill="1" applyBorder="1"/>
    <xf numFmtId="0" fontId="1" fillId="0" borderId="12" xfId="0" applyFont="1" applyFill="1" applyBorder="1"/>
    <xf numFmtId="0" fontId="1" fillId="0" borderId="13" xfId="0" applyFont="1" applyFill="1" applyBorder="1"/>
    <xf numFmtId="0" fontId="1" fillId="0" borderId="15" xfId="0" applyFont="1" applyFill="1" applyBorder="1"/>
    <xf numFmtId="0" fontId="1" fillId="0" borderId="16" xfId="0" applyFont="1" applyFill="1" applyBorder="1"/>
    <xf numFmtId="0" fontId="1" fillId="0" borderId="17" xfId="0" applyFont="1" applyFill="1" applyBorder="1"/>
    <xf numFmtId="0" fontId="1" fillId="0" borderId="18" xfId="0" applyFont="1" applyFill="1" applyBorder="1"/>
    <xf numFmtId="0" fontId="1" fillId="0" borderId="19" xfId="0" applyFont="1" applyFill="1" applyBorder="1"/>
    <xf numFmtId="0" fontId="1" fillId="0" borderId="20" xfId="0" applyFont="1" applyFill="1" applyBorder="1"/>
    <xf numFmtId="0" fontId="1" fillId="0" borderId="21" xfId="0" applyFont="1" applyFill="1" applyBorder="1"/>
    <xf numFmtId="0" fontId="1" fillId="0" borderId="23" xfId="0" applyFont="1" applyFill="1" applyBorder="1"/>
    <xf numFmtId="0" fontId="1" fillId="0" borderId="25" xfId="0" applyFont="1" applyFill="1" applyBorder="1"/>
    <xf numFmtId="164" fontId="1" fillId="0" borderId="26" xfId="0" applyNumberFormat="1" applyFont="1" applyFill="1" applyBorder="1"/>
    <xf numFmtId="0" fontId="1" fillId="0" borderId="27" xfId="0" applyFont="1" applyFill="1" applyBorder="1"/>
    <xf numFmtId="0" fontId="1" fillId="0" borderId="28" xfId="0" applyFont="1" applyFill="1" applyBorder="1"/>
    <xf numFmtId="0" fontId="6" fillId="0" borderId="15" xfId="0" applyFont="1" applyFill="1" applyBorder="1"/>
    <xf numFmtId="0" fontId="6" fillId="0" borderId="11" xfId="0" applyFont="1" applyFill="1" applyBorder="1"/>
    <xf numFmtId="0" fontId="6" fillId="0" borderId="8" xfId="0" applyFont="1" applyFill="1" applyBorder="1"/>
    <xf numFmtId="0" fontId="5" fillId="0" borderId="20" xfId="0" applyFont="1" applyFill="1" applyBorder="1"/>
    <xf numFmtId="0" fontId="5" fillId="0" borderId="15" xfId="0" applyFont="1" applyFill="1" applyBorder="1"/>
    <xf numFmtId="0" fontId="5" fillId="0" borderId="8" xfId="0" applyFont="1" applyFill="1" applyBorder="1"/>
    <xf numFmtId="0" fontId="5" fillId="0" borderId="25" xfId="0" applyFont="1" applyFill="1" applyBorder="1"/>
    <xf numFmtId="0" fontId="1" fillId="0" borderId="32" xfId="0" applyFont="1" applyFill="1" applyBorder="1"/>
    <xf numFmtId="0" fontId="1" fillId="0" borderId="33" xfId="0" applyFont="1" applyFill="1" applyBorder="1"/>
    <xf numFmtId="0" fontId="1" fillId="0" borderId="26" xfId="0" applyFont="1" applyFill="1" applyBorder="1"/>
    <xf numFmtId="0" fontId="1" fillId="0" borderId="34" xfId="0" applyFont="1" applyFill="1" applyBorder="1"/>
    <xf numFmtId="0" fontId="1" fillId="0" borderId="35" xfId="0" applyFont="1" applyFill="1" applyBorder="1"/>
    <xf numFmtId="0" fontId="1" fillId="0" borderId="36" xfId="0" applyFont="1" applyFill="1" applyBorder="1"/>
    <xf numFmtId="0" fontId="1" fillId="0" borderId="37" xfId="0" applyFont="1" applyFill="1" applyBorder="1"/>
    <xf numFmtId="0" fontId="1" fillId="0" borderId="38" xfId="0" applyFont="1" applyFill="1" applyBorder="1"/>
    <xf numFmtId="0" fontId="5" fillId="0" borderId="32" xfId="0" applyFont="1" applyFill="1" applyBorder="1"/>
    <xf numFmtId="0" fontId="5" fillId="0" borderId="9" xfId="0" applyFont="1" applyFill="1" applyBorder="1"/>
    <xf numFmtId="0" fontId="4" fillId="0" borderId="42" xfId="0" applyFont="1" applyFill="1" applyBorder="1" applyAlignment="1">
      <alignment horizontal="center"/>
    </xf>
    <xf numFmtId="0" fontId="5" fillId="0" borderId="43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5" fillId="0" borderId="35" xfId="0" applyFont="1" applyFill="1" applyBorder="1"/>
    <xf numFmtId="0" fontId="5" fillId="0" borderId="33" xfId="0" applyFont="1" applyFill="1" applyBorder="1"/>
    <xf numFmtId="0" fontId="5" fillId="0" borderId="11" xfId="0" applyFont="1" applyFill="1" applyBorder="1"/>
    <xf numFmtId="0" fontId="5" fillId="0" borderId="42" xfId="0" applyFont="1" applyFill="1" applyBorder="1" applyAlignment="1">
      <alignment horizontal="center"/>
    </xf>
    <xf numFmtId="164" fontId="1" fillId="0" borderId="20" xfId="0" applyNumberFormat="1" applyFont="1" applyFill="1" applyBorder="1"/>
    <xf numFmtId="0" fontId="5" fillId="0" borderId="46" xfId="0" applyFont="1" applyFill="1" applyBorder="1" applyAlignment="1">
      <alignment horizontal="center"/>
    </xf>
    <xf numFmtId="0" fontId="5" fillId="0" borderId="47" xfId="0" applyFont="1" applyFill="1" applyBorder="1" applyAlignment="1">
      <alignment horizontal="center"/>
    </xf>
    <xf numFmtId="0" fontId="5" fillId="0" borderId="48" xfId="0" applyFont="1" applyFill="1" applyBorder="1"/>
    <xf numFmtId="0" fontId="5" fillId="0" borderId="50" xfId="0" applyFont="1" applyFill="1" applyBorder="1"/>
    <xf numFmtId="0" fontId="5" fillId="0" borderId="51" xfId="0" applyFont="1" applyFill="1" applyBorder="1"/>
    <xf numFmtId="0" fontId="5" fillId="0" borderId="52" xfId="0" applyFont="1" applyFill="1" applyBorder="1"/>
    <xf numFmtId="0" fontId="1" fillId="0" borderId="52" xfId="0" applyFont="1" applyFill="1" applyBorder="1"/>
    <xf numFmtId="0" fontId="5" fillId="0" borderId="53" xfId="0" applyFont="1" applyFill="1" applyBorder="1"/>
    <xf numFmtId="164" fontId="1" fillId="0" borderId="54" xfId="0" applyNumberFormat="1" applyFont="1" applyFill="1" applyBorder="1"/>
    <xf numFmtId="164" fontId="5" fillId="0" borderId="49" xfId="0" applyNumberFormat="1" applyFont="1" applyFill="1" applyBorder="1"/>
    <xf numFmtId="164" fontId="5" fillId="0" borderId="50" xfId="0" applyNumberFormat="1" applyFont="1" applyFill="1" applyBorder="1"/>
    <xf numFmtId="164" fontId="5" fillId="0" borderId="51" xfId="0" applyNumberFormat="1" applyFont="1" applyFill="1" applyBorder="1"/>
    <xf numFmtId="164" fontId="5" fillId="0" borderId="52" xfId="0" applyNumberFormat="1" applyFont="1" applyFill="1" applyBorder="1"/>
    <xf numFmtId="164" fontId="1" fillId="0" borderId="53" xfId="0" applyNumberFormat="1" applyFont="1" applyFill="1" applyBorder="1"/>
    <xf numFmtId="164" fontId="5" fillId="0" borderId="0" xfId="0" applyNumberFormat="1" applyFont="1" applyFill="1" applyBorder="1"/>
    <xf numFmtId="164" fontId="5" fillId="0" borderId="55" xfId="0" applyNumberFormat="1" applyFont="1" applyFill="1" applyBorder="1"/>
    <xf numFmtId="0" fontId="1" fillId="0" borderId="56" xfId="0" applyFont="1" applyFill="1" applyBorder="1"/>
    <xf numFmtId="0" fontId="1" fillId="0" borderId="57" xfId="0" applyFont="1" applyFill="1" applyBorder="1"/>
    <xf numFmtId="0" fontId="1" fillId="0" borderId="58" xfId="0" applyFont="1" applyFill="1" applyBorder="1"/>
    <xf numFmtId="0" fontId="1" fillId="0" borderId="59" xfId="0" applyFont="1" applyFill="1" applyBorder="1"/>
    <xf numFmtId="164" fontId="1" fillId="0" borderId="21" xfId="0" applyNumberFormat="1" applyFont="1" applyFill="1" applyBorder="1"/>
    <xf numFmtId="164" fontId="1" fillId="0" borderId="55" xfId="0" applyNumberFormat="1" applyFont="1" applyFill="1" applyBorder="1"/>
    <xf numFmtId="164" fontId="5" fillId="0" borderId="61" xfId="0" applyNumberFormat="1" applyFont="1" applyFill="1" applyBorder="1"/>
    <xf numFmtId="164" fontId="1" fillId="0" borderId="61" xfId="0" applyNumberFormat="1" applyFont="1" applyFill="1" applyBorder="1"/>
    <xf numFmtId="0" fontId="4" fillId="0" borderId="63" xfId="0" applyFont="1" applyFill="1" applyBorder="1" applyAlignment="1">
      <alignment horizontal="center"/>
    </xf>
    <xf numFmtId="0" fontId="5" fillId="0" borderId="64" xfId="0" applyFont="1" applyFill="1" applyBorder="1"/>
    <xf numFmtId="0" fontId="5" fillId="0" borderId="65" xfId="0" applyFont="1" applyFill="1" applyBorder="1"/>
    <xf numFmtId="0" fontId="5" fillId="0" borderId="66" xfId="0" applyFont="1" applyFill="1" applyBorder="1" applyAlignment="1">
      <alignment horizontal="center"/>
    </xf>
    <xf numFmtId="0" fontId="5" fillId="0" borderId="67" xfId="0" applyFont="1" applyFill="1" applyBorder="1"/>
    <xf numFmtId="164" fontId="5" fillId="0" borderId="67" xfId="0" applyNumberFormat="1" applyFont="1" applyFill="1" applyBorder="1"/>
    <xf numFmtId="164" fontId="5" fillId="0" borderId="68" xfId="0" applyNumberFormat="1" applyFont="1" applyFill="1" applyBorder="1"/>
    <xf numFmtId="164" fontId="1" fillId="0" borderId="70" xfId="0" applyNumberFormat="1" applyFont="1" applyFill="1" applyBorder="1"/>
    <xf numFmtId="164" fontId="4" fillId="0" borderId="71" xfId="0" applyNumberFormat="1" applyFont="1" applyFill="1" applyBorder="1"/>
    <xf numFmtId="164" fontId="1" fillId="0" borderId="72" xfId="0" applyNumberFormat="1" applyFont="1" applyFill="1" applyBorder="1"/>
    <xf numFmtId="0" fontId="1" fillId="0" borderId="14" xfId="0" applyFont="1" applyFill="1" applyBorder="1"/>
    <xf numFmtId="0" fontId="1" fillId="0" borderId="73" xfId="0" applyFont="1" applyFill="1" applyBorder="1"/>
    <xf numFmtId="0" fontId="1" fillId="0" borderId="74" xfId="0" applyFont="1" applyFill="1" applyBorder="1"/>
    <xf numFmtId="0" fontId="5" fillId="0" borderId="10" xfId="0" applyFont="1" applyFill="1" applyBorder="1"/>
    <xf numFmtId="0" fontId="5" fillId="0" borderId="75" xfId="0" applyFont="1" applyFill="1" applyBorder="1"/>
    <xf numFmtId="164" fontId="5" fillId="0" borderId="76" xfId="0" applyNumberFormat="1" applyFont="1" applyFill="1" applyBorder="1"/>
    <xf numFmtId="164" fontId="4" fillId="0" borderId="77" xfId="0" applyNumberFormat="1" applyFont="1" applyFill="1" applyBorder="1"/>
    <xf numFmtId="164" fontId="4" fillId="0" borderId="78" xfId="0" applyNumberFormat="1" applyFont="1" applyFill="1" applyBorder="1"/>
    <xf numFmtId="0" fontId="4" fillId="0" borderId="79" xfId="0" applyFont="1" applyFill="1" applyBorder="1" applyAlignment="1">
      <alignment horizontal="center"/>
    </xf>
    <xf numFmtId="0" fontId="5" fillId="0" borderId="45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164" fontId="1" fillId="0" borderId="24" xfId="0" applyNumberFormat="1" applyFont="1" applyFill="1" applyBorder="1"/>
    <xf numFmtId="164" fontId="1" fillId="0" borderId="22" xfId="0" applyNumberFormat="1" applyFont="1" applyFill="1" applyBorder="1"/>
    <xf numFmtId="0" fontId="5" fillId="0" borderId="76" xfId="0" applyFont="1" applyFill="1" applyBorder="1"/>
    <xf numFmtId="0" fontId="5" fillId="0" borderId="0" xfId="0" applyFont="1" applyFill="1" applyBorder="1"/>
    <xf numFmtId="0" fontId="5" fillId="0" borderId="55" xfId="0" applyFont="1" applyFill="1" applyBorder="1"/>
    <xf numFmtId="0" fontId="1" fillId="0" borderId="0" xfId="0" applyFont="1" applyFill="1" applyBorder="1"/>
    <xf numFmtId="164" fontId="6" fillId="0" borderId="69" xfId="0" applyNumberFormat="1" applyFont="1" applyFill="1" applyBorder="1"/>
    <xf numFmtId="164" fontId="6" fillId="0" borderId="80" xfId="0" applyNumberFormat="1" applyFont="1" applyFill="1" applyBorder="1"/>
    <xf numFmtId="164" fontId="6" fillId="0" borderId="81" xfId="0" applyNumberFormat="1" applyFont="1" applyFill="1" applyBorder="1"/>
    <xf numFmtId="164" fontId="1" fillId="0" borderId="80" xfId="0" applyNumberFormat="1" applyFont="1" applyFill="1" applyBorder="1"/>
    <xf numFmtId="0" fontId="1" fillId="0" borderId="82" xfId="0" applyFont="1" applyFill="1" applyBorder="1"/>
    <xf numFmtId="164" fontId="5" fillId="0" borderId="83" xfId="0" applyNumberFormat="1" applyFont="1" applyFill="1" applyBorder="1"/>
    <xf numFmtId="0" fontId="1" fillId="0" borderId="84" xfId="0" applyFont="1" applyFill="1" applyBorder="1"/>
    <xf numFmtId="0" fontId="1" fillId="0" borderId="55" xfId="0" applyFont="1" applyFill="1" applyBorder="1"/>
    <xf numFmtId="164" fontId="5" fillId="0" borderId="80" xfId="0" applyNumberFormat="1" applyFont="1" applyFill="1" applyBorder="1"/>
    <xf numFmtId="164" fontId="5" fillId="0" borderId="81" xfId="0" applyNumberFormat="1" applyFont="1" applyFill="1" applyBorder="1"/>
    <xf numFmtId="164" fontId="1" fillId="0" borderId="81" xfId="0" applyNumberFormat="1" applyFont="1" applyFill="1" applyBorder="1"/>
    <xf numFmtId="0" fontId="1" fillId="0" borderId="61" xfId="0" applyFont="1" applyFill="1" applyBorder="1"/>
    <xf numFmtId="0" fontId="5" fillId="0" borderId="61" xfId="0" applyFont="1" applyFill="1" applyBorder="1"/>
    <xf numFmtId="0" fontId="1" fillId="0" borderId="85" xfId="0" applyFont="1" applyFill="1" applyBorder="1"/>
    <xf numFmtId="164" fontId="1" fillId="0" borderId="86" xfId="0" applyNumberFormat="1" applyFont="1" applyFill="1" applyBorder="1"/>
    <xf numFmtId="164" fontId="8" fillId="0" borderId="87" xfId="0" applyNumberFormat="1" applyFont="1" applyFill="1" applyBorder="1"/>
    <xf numFmtId="0" fontId="1" fillId="0" borderId="89" xfId="0" applyFont="1" applyFill="1" applyBorder="1"/>
    <xf numFmtId="0" fontId="1" fillId="0" borderId="90" xfId="0" applyFont="1" applyFill="1" applyBorder="1"/>
    <xf numFmtId="0" fontId="1" fillId="0" borderId="91" xfId="0" applyFont="1" applyFill="1" applyBorder="1"/>
    <xf numFmtId="0" fontId="1" fillId="0" borderId="92" xfId="0" applyFont="1" applyFill="1" applyBorder="1"/>
    <xf numFmtId="0" fontId="1" fillId="0" borderId="93" xfId="0" applyFont="1" applyFill="1" applyBorder="1"/>
    <xf numFmtId="0" fontId="1" fillId="0" borderId="60" xfId="0" applyFont="1" applyFill="1" applyBorder="1"/>
    <xf numFmtId="0" fontId="1" fillId="0" borderId="62" xfId="0" applyFont="1" applyFill="1" applyBorder="1"/>
    <xf numFmtId="0" fontId="5" fillId="0" borderId="5" xfId="0" applyFont="1" applyFill="1" applyBorder="1"/>
    <xf numFmtId="0" fontId="5" fillId="0" borderId="7" xfId="0" applyFont="1" applyFill="1" applyBorder="1"/>
    <xf numFmtId="0" fontId="5" fillId="0" borderId="88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3" fillId="0" borderId="1" xfId="0" applyFont="1" applyBorder="1"/>
    <xf numFmtId="0" fontId="4" fillId="2" borderId="4" xfId="0" applyFont="1" applyFill="1" applyBorder="1"/>
    <xf numFmtId="165" fontId="1" fillId="0" borderId="0" xfId="0" applyNumberFormat="1" applyFont="1"/>
    <xf numFmtId="164" fontId="1" fillId="0" borderId="0" xfId="0" applyNumberFormat="1" applyFont="1"/>
    <xf numFmtId="0" fontId="5" fillId="0" borderId="94" xfId="0" applyFont="1" applyBorder="1"/>
    <xf numFmtId="164" fontId="5" fillId="0" borderId="94" xfId="0" applyNumberFormat="1" applyFont="1" applyBorder="1"/>
    <xf numFmtId="165" fontId="5" fillId="0" borderId="94" xfId="0" applyNumberFormat="1" applyFont="1" applyBorder="1"/>
    <xf numFmtId="0" fontId="9" fillId="0" borderId="0" xfId="0" applyFont="1"/>
    <xf numFmtId="0" fontId="4" fillId="0" borderId="94" xfId="0" applyFont="1" applyBorder="1"/>
    <xf numFmtId="164" fontId="4" fillId="0" borderId="94" xfId="0" applyNumberFormat="1" applyFont="1" applyBorder="1"/>
    <xf numFmtId="0" fontId="5" fillId="0" borderId="0" xfId="0" applyFont="1"/>
    <xf numFmtId="164" fontId="5" fillId="0" borderId="0" xfId="0" applyNumberFormat="1" applyFont="1"/>
    <xf numFmtId="165" fontId="5" fillId="0" borderId="0" xfId="0" applyNumberFormat="1" applyFont="1"/>
    <xf numFmtId="164" fontId="4" fillId="0" borderId="0" xfId="0" applyNumberFormat="1" applyFont="1"/>
    <xf numFmtId="165" fontId="4" fillId="0" borderId="0" xfId="0" applyNumberFormat="1" applyFont="1"/>
    <xf numFmtId="0" fontId="0" fillId="0" borderId="1" xfId="0" applyFill="1" applyBorder="1"/>
    <xf numFmtId="0" fontId="10" fillId="2" borderId="0" xfId="0" applyFont="1" applyFill="1"/>
    <xf numFmtId="0" fontId="10" fillId="0" borderId="0" xfId="0" applyFont="1"/>
    <xf numFmtId="0" fontId="9" fillId="2" borderId="0" xfId="0" applyFont="1" applyFill="1"/>
    <xf numFmtId="0" fontId="1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166" fontId="1" fillId="0" borderId="0" xfId="0" applyNumberFormat="1" applyFont="1"/>
    <xf numFmtId="0" fontId="4" fillId="2" borderId="94" xfId="0" applyFont="1" applyFill="1" applyBorder="1"/>
    <xf numFmtId="0" fontId="0" fillId="0" borderId="4" xfId="0" applyFill="1" applyBorder="1"/>
    <xf numFmtId="0" fontId="11" fillId="2" borderId="94" xfId="0" applyFont="1" applyFill="1" applyBorder="1"/>
    <xf numFmtId="49" fontId="5" fillId="0" borderId="94" xfId="0" applyNumberFormat="1" applyFont="1" applyBorder="1"/>
    <xf numFmtId="166" fontId="5" fillId="0" borderId="94" xfId="0" applyNumberFormat="1" applyFont="1" applyBorder="1"/>
    <xf numFmtId="0" fontId="9" fillId="0" borderId="94" xfId="0" applyFont="1" applyBorder="1"/>
    <xf numFmtId="166" fontId="5" fillId="0" borderId="0" xfId="0" applyNumberFormat="1" applyFont="1"/>
    <xf numFmtId="0" fontId="5" fillId="0" borderId="0" xfId="0" applyFont="1" applyAlignment="1">
      <alignment wrapText="1"/>
    </xf>
    <xf numFmtId="166" fontId="5" fillId="0" borderId="0" xfId="0" applyNumberFormat="1" applyFont="1" applyAlignment="1">
      <alignment wrapText="1"/>
    </xf>
    <xf numFmtId="164" fontId="5" fillId="0" borderId="0" xfId="0" applyNumberFormat="1" applyFont="1" applyAlignment="1">
      <alignment wrapText="1"/>
    </xf>
    <xf numFmtId="0" fontId="5" fillId="0" borderId="0" xfId="0" applyFont="1" applyAlignment="1">
      <alignment horizontal="center" wrapText="1"/>
    </xf>
    <xf numFmtId="49" fontId="5" fillId="0" borderId="0" xfId="0" applyNumberFormat="1" applyFont="1" applyAlignment="1">
      <alignment horizontal="left" wrapText="1"/>
    </xf>
    <xf numFmtId="166" fontId="0" fillId="0" borderId="0" xfId="0" applyNumberFormat="1"/>
    <xf numFmtId="166" fontId="9" fillId="0" borderId="0" xfId="0" applyNumberFormat="1" applyFont="1"/>
    <xf numFmtId="166" fontId="4" fillId="0" borderId="0" xfId="0" applyNumberFormat="1" applyFont="1"/>
    <xf numFmtId="0" fontId="12" fillId="0" borderId="94" xfId="0" applyFont="1" applyBorder="1"/>
    <xf numFmtId="164" fontId="12" fillId="0" borderId="94" xfId="0" applyNumberFormat="1" applyFont="1" applyBorder="1"/>
    <xf numFmtId="166" fontId="12" fillId="0" borderId="94" xfId="0" applyNumberFormat="1" applyFont="1" applyBorder="1"/>
    <xf numFmtId="0" fontId="13" fillId="0" borderId="94" xfId="0" applyFont="1" applyBorder="1"/>
    <xf numFmtId="164" fontId="0" fillId="0" borderId="0" xfId="0" applyNumberFormat="1"/>
    <xf numFmtId="164" fontId="4" fillId="0" borderId="1" xfId="0" applyNumberFormat="1" applyFont="1" applyFill="1" applyBorder="1"/>
    <xf numFmtId="164" fontId="2" fillId="0" borderId="1" xfId="0" applyNumberFormat="1" applyFont="1" applyFill="1" applyBorder="1"/>
    <xf numFmtId="0" fontId="4" fillId="0" borderId="5" xfId="0" applyFont="1" applyFill="1" applyBorder="1"/>
    <xf numFmtId="164" fontId="4" fillId="0" borderId="5" xfId="0" applyNumberFormat="1" applyFont="1" applyFill="1" applyBorder="1"/>
    <xf numFmtId="0" fontId="4" fillId="0" borderId="6" xfId="0" applyFont="1" applyFill="1" applyBorder="1"/>
    <xf numFmtId="164" fontId="4" fillId="0" borderId="6" xfId="0" applyNumberFormat="1" applyFont="1" applyFill="1" applyBorder="1"/>
    <xf numFmtId="0" fontId="5" fillId="0" borderId="95" xfId="0" applyFont="1" applyFill="1" applyBorder="1" applyAlignment="1">
      <alignment horizontal="center"/>
    </xf>
    <xf numFmtId="0" fontId="1" fillId="0" borderId="77" xfId="0" applyFont="1" applyFill="1" applyBorder="1"/>
    <xf numFmtId="0" fontId="1" fillId="0" borderId="96" xfId="0" applyFont="1" applyFill="1" applyBorder="1"/>
    <xf numFmtId="164" fontId="1" fillId="0" borderId="97" xfId="0" applyNumberFormat="1" applyFont="1" applyFill="1" applyBorder="1"/>
    <xf numFmtId="164" fontId="8" fillId="0" borderId="98" xfId="0" applyNumberFormat="1" applyFont="1" applyFill="1" applyBorder="1"/>
    <xf numFmtId="166" fontId="14" fillId="0" borderId="94" xfId="0" applyNumberFormat="1" applyFont="1" applyBorder="1"/>
    <xf numFmtId="0" fontId="4" fillId="0" borderId="1" xfId="0" applyFont="1" applyFill="1" applyBorder="1"/>
    <xf numFmtId="0" fontId="6" fillId="0" borderId="29" xfId="0" applyFont="1" applyFill="1" applyBorder="1"/>
    <xf numFmtId="0" fontId="6" fillId="0" borderId="30" xfId="0" applyFont="1" applyFill="1" applyBorder="1"/>
    <xf numFmtId="0" fontId="6" fillId="0" borderId="31" xfId="0" applyFont="1" applyFill="1" applyBorder="1"/>
    <xf numFmtId="0" fontId="5" fillId="0" borderId="29" xfId="0" applyFont="1" applyFill="1" applyBorder="1" applyAlignment="1">
      <alignment wrapText="1"/>
    </xf>
    <xf numFmtId="0" fontId="1" fillId="0" borderId="30" xfId="0" applyFont="1" applyFill="1" applyBorder="1" applyAlignment="1">
      <alignment wrapText="1"/>
    </xf>
    <xf numFmtId="0" fontId="1" fillId="0" borderId="31" xfId="0" applyFont="1" applyFill="1" applyBorder="1" applyAlignment="1">
      <alignment wrapText="1"/>
    </xf>
    <xf numFmtId="0" fontId="5" fillId="0" borderId="39" xfId="0" applyFont="1" applyFill="1" applyBorder="1" applyAlignment="1">
      <alignment wrapText="1"/>
    </xf>
    <xf numFmtId="0" fontId="1" fillId="0" borderId="40" xfId="0" applyFont="1" applyFill="1" applyBorder="1" applyAlignment="1">
      <alignment wrapText="1"/>
    </xf>
    <xf numFmtId="0" fontId="1" fillId="0" borderId="41" xfId="0" applyFont="1" applyFill="1" applyBorder="1" applyAlignment="1">
      <alignment wrapText="1"/>
    </xf>
    <xf numFmtId="0" fontId="7" fillId="0" borderId="29" xfId="0" applyFont="1" applyFill="1" applyBorder="1"/>
    <xf numFmtId="0" fontId="7" fillId="0" borderId="30" xfId="0" applyFont="1" applyFill="1" applyBorder="1"/>
    <xf numFmtId="0" fontId="7" fillId="0" borderId="31" xfId="0" applyFont="1" applyFill="1" applyBorder="1"/>
    <xf numFmtId="0" fontId="4" fillId="0" borderId="3" xfId="0" applyFont="1" applyBorder="1" applyAlignment="1">
      <alignment wrapText="1"/>
    </xf>
    <xf numFmtId="0" fontId="1" fillId="0" borderId="89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4" fillId="0" borderId="3" xfId="0" applyFont="1" applyFill="1" applyBorder="1" applyAlignment="1">
      <alignment wrapText="1"/>
    </xf>
    <xf numFmtId="0" fontId="1" fillId="0" borderId="89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9"/>
  <sheetViews>
    <sheetView workbookViewId="0">
      <selection activeCell="A14" sqref="A14:XFD27"/>
    </sheetView>
  </sheetViews>
  <sheetFormatPr defaultColWidth="0" defaultRowHeight="15" x14ac:dyDescent="0.25"/>
  <cols>
    <col min="1" max="1" width="35.7109375" customWidth="1"/>
    <col min="2" max="3" width="15.7109375" customWidth="1"/>
    <col min="4" max="6" width="8.7109375" customWidth="1"/>
    <col min="7" max="7" width="15.7109375" customWidth="1"/>
    <col min="8" max="8" width="3.7109375" customWidth="1"/>
    <col min="9" max="26" width="0" hidden="1" customWidth="1"/>
    <col min="27" max="16384" width="9.140625" hidden="1"/>
  </cols>
  <sheetData>
    <row r="1" spans="1:26" x14ac:dyDescent="0.25">
      <c r="A1" s="3"/>
      <c r="B1" s="3"/>
      <c r="C1" s="3"/>
      <c r="D1" s="3"/>
      <c r="E1" s="3"/>
      <c r="F1" s="3"/>
      <c r="G1" s="3"/>
    </row>
    <row r="2" spans="1:26" x14ac:dyDescent="0.25">
      <c r="A2" s="4" t="s">
        <v>0</v>
      </c>
      <c r="B2" s="3"/>
      <c r="C2" s="3"/>
      <c r="D2" s="3"/>
      <c r="E2" s="3"/>
      <c r="F2" s="6" t="s">
        <v>2</v>
      </c>
      <c r="G2" s="6"/>
    </row>
    <row r="3" spans="1:26" x14ac:dyDescent="0.25">
      <c r="A3" s="3"/>
      <c r="B3" s="3"/>
      <c r="C3" s="3"/>
      <c r="D3" s="3"/>
      <c r="E3" s="3"/>
      <c r="F3" s="7" t="s">
        <v>3</v>
      </c>
      <c r="G3" s="7" t="s">
        <v>4</v>
      </c>
    </row>
    <row r="4" spans="1:26" x14ac:dyDescent="0.25">
      <c r="A4" s="194" t="s">
        <v>1</v>
      </c>
      <c r="B4" s="194"/>
      <c r="C4" s="194"/>
      <c r="D4" s="194"/>
      <c r="E4" s="194"/>
      <c r="F4" s="8">
        <v>0.2</v>
      </c>
      <c r="G4" s="8">
        <v>0</v>
      </c>
    </row>
    <row r="5" spans="1:26" x14ac:dyDescent="0.25">
      <c r="A5" s="3"/>
      <c r="B5" s="3"/>
      <c r="C5" s="3"/>
      <c r="D5" s="3"/>
      <c r="E5" s="3"/>
      <c r="F5" s="3"/>
      <c r="G5" s="3"/>
    </row>
    <row r="6" spans="1:26" x14ac:dyDescent="0.25">
      <c r="A6" s="9" t="s">
        <v>5</v>
      </c>
      <c r="B6" s="9" t="s">
        <v>6</v>
      </c>
      <c r="C6" s="9" t="s">
        <v>7</v>
      </c>
      <c r="D6" s="9" t="s">
        <v>8</v>
      </c>
      <c r="E6" s="9" t="s">
        <v>9</v>
      </c>
      <c r="F6" s="9" t="s">
        <v>10</v>
      </c>
      <c r="G6" s="9" t="s">
        <v>11</v>
      </c>
    </row>
    <row r="7" spans="1:26" x14ac:dyDescent="0.25">
      <c r="A7" s="62" t="s">
        <v>12</v>
      </c>
      <c r="B7" s="69">
        <f>'SO 14046'!I158-Rekapitulácia!D7</f>
        <v>0</v>
      </c>
      <c r="C7" s="69">
        <f>'Kryci_list 14046'!J26</f>
        <v>0</v>
      </c>
      <c r="D7" s="69">
        <v>0</v>
      </c>
      <c r="E7" s="69">
        <f>'Kryci_list 14046'!J17</f>
        <v>0</v>
      </c>
      <c r="F7" s="69">
        <v>0</v>
      </c>
      <c r="G7" s="69">
        <f>B7+C7+D7+E7+F7</f>
        <v>0</v>
      </c>
      <c r="K7">
        <f>'SO 14046'!K158</f>
        <v>0</v>
      </c>
      <c r="Q7">
        <v>30.126000000000001</v>
      </c>
    </row>
    <row r="8" spans="1:26" x14ac:dyDescent="0.25">
      <c r="A8" s="186" t="s">
        <v>303</v>
      </c>
      <c r="B8" s="187">
        <f>SUM(B7:B7)</f>
        <v>0</v>
      </c>
      <c r="C8" s="187">
        <f>SUM(C7:C7)</f>
        <v>0</v>
      </c>
      <c r="D8" s="187">
        <f>SUM(D7:D7)</f>
        <v>0</v>
      </c>
      <c r="E8" s="187">
        <f>SUM(E7:E7)</f>
        <v>0</v>
      </c>
      <c r="F8" s="187">
        <f>SUM(F7:F7)</f>
        <v>0</v>
      </c>
      <c r="G8" s="187">
        <f>SUM(G7:G7)-SUM(Z7:Z7)</f>
        <v>0</v>
      </c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</row>
    <row r="9" spans="1:26" x14ac:dyDescent="0.25">
      <c r="A9" s="184" t="s">
        <v>304</v>
      </c>
      <c r="B9" s="185">
        <f>G8-SUM(Rekapitulácia!K7:'Rekapitulácia'!K7)*1</f>
        <v>0</v>
      </c>
      <c r="C9" s="185"/>
      <c r="D9" s="185"/>
      <c r="E9" s="185"/>
      <c r="F9" s="185"/>
      <c r="G9" s="185">
        <f>ROUND(((ROUND(B9,2)*20)/100),2)*1</f>
        <v>0</v>
      </c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</row>
    <row r="10" spans="1:26" x14ac:dyDescent="0.25">
      <c r="A10" s="5" t="s">
        <v>305</v>
      </c>
      <c r="B10" s="182">
        <f>(G8-B9)</f>
        <v>0</v>
      </c>
      <c r="C10" s="182"/>
      <c r="D10" s="182"/>
      <c r="E10" s="182"/>
      <c r="F10" s="182"/>
      <c r="G10" s="182">
        <f>ROUND(((ROUND(B10,2)*0)/100),2)</f>
        <v>0</v>
      </c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</row>
    <row r="11" spans="1:26" x14ac:dyDescent="0.25">
      <c r="A11" s="5" t="s">
        <v>306</v>
      </c>
      <c r="B11" s="182"/>
      <c r="C11" s="182"/>
      <c r="D11" s="182"/>
      <c r="E11" s="182"/>
      <c r="F11" s="182"/>
      <c r="G11" s="182">
        <f>SUM(G8:G10)</f>
        <v>0</v>
      </c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</row>
    <row r="12" spans="1:26" x14ac:dyDescent="0.25">
      <c r="A12" s="10"/>
      <c r="B12" s="183"/>
      <c r="C12" s="183"/>
      <c r="D12" s="183"/>
      <c r="E12" s="183"/>
      <c r="F12" s="183"/>
      <c r="G12" s="183"/>
    </row>
    <row r="13" spans="1:26" x14ac:dyDescent="0.25">
      <c r="A13" s="10"/>
      <c r="B13" s="183"/>
      <c r="C13" s="183"/>
      <c r="D13" s="183"/>
      <c r="E13" s="183"/>
      <c r="F13" s="183"/>
      <c r="G13" s="183"/>
    </row>
    <row r="14" spans="1:26" x14ac:dyDescent="0.25">
      <c r="A14" s="10"/>
      <c r="B14" s="183"/>
      <c r="C14" s="183"/>
      <c r="D14" s="183"/>
      <c r="E14" s="183"/>
      <c r="F14" s="183"/>
      <c r="G14" s="183"/>
    </row>
    <row r="15" spans="1:26" x14ac:dyDescent="0.25">
      <c r="A15" s="10"/>
      <c r="B15" s="183"/>
      <c r="C15" s="183"/>
      <c r="D15" s="183"/>
      <c r="E15" s="183"/>
      <c r="F15" s="183"/>
      <c r="G15" s="183"/>
    </row>
    <row r="16" spans="1:26" x14ac:dyDescent="0.25">
      <c r="A16" s="10"/>
      <c r="B16" s="183"/>
      <c r="C16" s="183"/>
      <c r="D16" s="183"/>
      <c r="E16" s="183"/>
      <c r="F16" s="183"/>
      <c r="G16" s="183"/>
    </row>
    <row r="17" spans="1:7" x14ac:dyDescent="0.25">
      <c r="A17" s="10"/>
      <c r="B17" s="183"/>
      <c r="C17" s="183"/>
      <c r="D17" s="183"/>
      <c r="E17" s="183"/>
      <c r="F17" s="183"/>
      <c r="G17" s="183"/>
    </row>
    <row r="18" spans="1:7" x14ac:dyDescent="0.25">
      <c r="A18" s="10"/>
      <c r="B18" s="183"/>
      <c r="C18" s="183"/>
      <c r="D18" s="183"/>
      <c r="E18" s="183"/>
      <c r="F18" s="183"/>
      <c r="G18" s="183"/>
    </row>
    <row r="19" spans="1:7" x14ac:dyDescent="0.25">
      <c r="A19" s="10"/>
      <c r="B19" s="183"/>
      <c r="C19" s="183"/>
      <c r="D19" s="183"/>
      <c r="E19" s="183"/>
      <c r="F19" s="183"/>
      <c r="G19" s="183"/>
    </row>
    <row r="20" spans="1:7" x14ac:dyDescent="0.25">
      <c r="A20" s="1"/>
      <c r="B20" s="143"/>
      <c r="C20" s="143"/>
      <c r="D20" s="143"/>
      <c r="E20" s="143"/>
      <c r="F20" s="143"/>
      <c r="G20" s="143"/>
    </row>
    <row r="21" spans="1:7" x14ac:dyDescent="0.25">
      <c r="A21" s="1"/>
      <c r="B21" s="143"/>
      <c r="C21" s="143"/>
      <c r="D21" s="143"/>
      <c r="E21" s="143"/>
      <c r="F21" s="143"/>
      <c r="G21" s="143"/>
    </row>
    <row r="22" spans="1:7" x14ac:dyDescent="0.25">
      <c r="A22" s="1"/>
      <c r="B22" s="143"/>
      <c r="C22" s="143"/>
      <c r="D22" s="143"/>
      <c r="E22" s="143"/>
      <c r="F22" s="143"/>
      <c r="G22" s="143"/>
    </row>
    <row r="23" spans="1:7" x14ac:dyDescent="0.25">
      <c r="A23" s="1"/>
      <c r="B23" s="143"/>
      <c r="C23" s="143"/>
      <c r="D23" s="143"/>
      <c r="E23" s="143"/>
      <c r="F23" s="143"/>
      <c r="G23" s="143"/>
    </row>
    <row r="24" spans="1:7" x14ac:dyDescent="0.25">
      <c r="A24" s="1"/>
      <c r="B24" s="143"/>
      <c r="C24" s="143"/>
      <c r="D24" s="143"/>
      <c r="E24" s="143"/>
      <c r="F24" s="143"/>
      <c r="G24" s="143"/>
    </row>
    <row r="25" spans="1:7" x14ac:dyDescent="0.25">
      <c r="A25" s="1"/>
      <c r="B25" s="143"/>
      <c r="C25" s="143"/>
      <c r="D25" s="143"/>
      <c r="E25" s="143"/>
      <c r="F25" s="143"/>
      <c r="G25" s="143"/>
    </row>
    <row r="26" spans="1:7" x14ac:dyDescent="0.25">
      <c r="A26" s="1"/>
      <c r="B26" s="143"/>
      <c r="C26" s="143"/>
      <c r="D26" s="143"/>
      <c r="E26" s="143"/>
      <c r="F26" s="143"/>
      <c r="G26" s="143"/>
    </row>
    <row r="27" spans="1:7" x14ac:dyDescent="0.25">
      <c r="A27" s="1"/>
      <c r="B27" s="143"/>
      <c r="C27" s="143"/>
      <c r="D27" s="143"/>
      <c r="E27" s="143"/>
      <c r="F27" s="143"/>
      <c r="G27" s="143"/>
    </row>
    <row r="28" spans="1:7" x14ac:dyDescent="0.25">
      <c r="A28" s="1"/>
      <c r="B28" s="143"/>
      <c r="C28" s="143"/>
      <c r="D28" s="143"/>
      <c r="E28" s="143"/>
      <c r="F28" s="143"/>
      <c r="G28" s="143"/>
    </row>
    <row r="29" spans="1:7" x14ac:dyDescent="0.25">
      <c r="A29" s="1"/>
      <c r="B29" s="143"/>
      <c r="C29" s="143"/>
      <c r="D29" s="143"/>
      <c r="E29" s="143"/>
      <c r="F29" s="143"/>
      <c r="G29" s="143"/>
    </row>
    <row r="30" spans="1:7" x14ac:dyDescent="0.25">
      <c r="A30" s="1"/>
      <c r="B30" s="143"/>
      <c r="C30" s="143"/>
      <c r="D30" s="143"/>
      <c r="E30" s="143"/>
      <c r="F30" s="143"/>
      <c r="G30" s="143"/>
    </row>
    <row r="31" spans="1:7" x14ac:dyDescent="0.25">
      <c r="A31" s="1"/>
      <c r="B31" s="143"/>
      <c r="C31" s="143"/>
      <c r="D31" s="143"/>
      <c r="E31" s="143"/>
      <c r="F31" s="143"/>
      <c r="G31" s="143"/>
    </row>
    <row r="32" spans="1:7" x14ac:dyDescent="0.25">
      <c r="A32" s="1"/>
      <c r="B32" s="143"/>
      <c r="C32" s="143"/>
      <c r="D32" s="143"/>
      <c r="E32" s="143"/>
      <c r="F32" s="143"/>
      <c r="G32" s="143"/>
    </row>
    <row r="33" spans="1:7" x14ac:dyDescent="0.25">
      <c r="A33" s="1"/>
      <c r="B33" s="143"/>
      <c r="C33" s="143"/>
      <c r="D33" s="143"/>
      <c r="E33" s="143"/>
      <c r="F33" s="143"/>
      <c r="G33" s="143"/>
    </row>
    <row r="34" spans="1:7" x14ac:dyDescent="0.25">
      <c r="A34" s="1"/>
      <c r="B34" s="143"/>
      <c r="C34" s="143"/>
      <c r="D34" s="143"/>
      <c r="E34" s="143"/>
      <c r="F34" s="143"/>
      <c r="G34" s="143"/>
    </row>
    <row r="35" spans="1:7" x14ac:dyDescent="0.25">
      <c r="A35" s="1"/>
      <c r="B35" s="143"/>
      <c r="C35" s="143"/>
      <c r="D35" s="143"/>
      <c r="E35" s="143"/>
      <c r="F35" s="143"/>
      <c r="G35" s="143"/>
    </row>
    <row r="36" spans="1:7" x14ac:dyDescent="0.25">
      <c r="A36" s="1"/>
      <c r="B36" s="143"/>
      <c r="C36" s="143"/>
      <c r="D36" s="143"/>
      <c r="E36" s="143"/>
      <c r="F36" s="143"/>
      <c r="G36" s="143"/>
    </row>
    <row r="37" spans="1:7" x14ac:dyDescent="0.25">
      <c r="B37" s="181"/>
      <c r="C37" s="181"/>
      <c r="D37" s="181"/>
      <c r="E37" s="181"/>
      <c r="F37" s="181"/>
      <c r="G37" s="181"/>
    </row>
    <row r="38" spans="1:7" x14ac:dyDescent="0.25">
      <c r="B38" s="181"/>
      <c r="C38" s="181"/>
      <c r="D38" s="181"/>
      <c r="E38" s="181"/>
      <c r="F38" s="181"/>
      <c r="G38" s="181"/>
    </row>
    <row r="39" spans="1:7" x14ac:dyDescent="0.25">
      <c r="B39" s="181"/>
      <c r="C39" s="181"/>
      <c r="D39" s="181"/>
      <c r="E39" s="181"/>
      <c r="F39" s="181"/>
      <c r="G39" s="181"/>
    </row>
    <row r="40" spans="1:7" x14ac:dyDescent="0.25">
      <c r="B40" s="181"/>
      <c r="C40" s="181"/>
      <c r="D40" s="181"/>
      <c r="E40" s="181"/>
      <c r="F40" s="181"/>
      <c r="G40" s="181"/>
    </row>
    <row r="41" spans="1:7" x14ac:dyDescent="0.25">
      <c r="B41" s="181"/>
      <c r="C41" s="181"/>
      <c r="D41" s="181"/>
      <c r="E41" s="181"/>
      <c r="F41" s="181"/>
      <c r="G41" s="181"/>
    </row>
    <row r="42" spans="1:7" x14ac:dyDescent="0.25">
      <c r="B42" s="181"/>
      <c r="C42" s="181"/>
      <c r="D42" s="181"/>
      <c r="E42" s="181"/>
      <c r="F42" s="181"/>
      <c r="G42" s="181"/>
    </row>
    <row r="43" spans="1:7" x14ac:dyDescent="0.25">
      <c r="B43" s="181"/>
      <c r="C43" s="181"/>
      <c r="D43" s="181"/>
      <c r="E43" s="181"/>
      <c r="F43" s="181"/>
      <c r="G43" s="181"/>
    </row>
    <row r="44" spans="1:7" x14ac:dyDescent="0.25">
      <c r="B44" s="181"/>
      <c r="C44" s="181"/>
      <c r="D44" s="181"/>
      <c r="E44" s="181"/>
      <c r="F44" s="181"/>
      <c r="G44" s="181"/>
    </row>
    <row r="45" spans="1:7" x14ac:dyDescent="0.25">
      <c r="B45" s="181"/>
      <c r="C45" s="181"/>
      <c r="D45" s="181"/>
      <c r="E45" s="181"/>
      <c r="F45" s="181"/>
      <c r="G45" s="181"/>
    </row>
    <row r="46" spans="1:7" x14ac:dyDescent="0.25">
      <c r="B46" s="181"/>
      <c r="C46" s="181"/>
      <c r="D46" s="181"/>
      <c r="E46" s="181"/>
      <c r="F46" s="181"/>
      <c r="G46" s="181"/>
    </row>
    <row r="47" spans="1:7" x14ac:dyDescent="0.25">
      <c r="B47" s="181"/>
      <c r="C47" s="181"/>
      <c r="D47" s="181"/>
      <c r="E47" s="181"/>
      <c r="F47" s="181"/>
      <c r="G47" s="181"/>
    </row>
    <row r="48" spans="1:7" x14ac:dyDescent="0.25">
      <c r="B48" s="181"/>
      <c r="C48" s="181"/>
      <c r="D48" s="181"/>
      <c r="E48" s="181"/>
      <c r="F48" s="181"/>
      <c r="G48" s="181"/>
    </row>
    <row r="49" spans="2:7" x14ac:dyDescent="0.25">
      <c r="B49" s="181"/>
      <c r="C49" s="181"/>
      <c r="D49" s="181"/>
      <c r="E49" s="181"/>
      <c r="F49" s="181"/>
      <c r="G49" s="181"/>
    </row>
    <row r="50" spans="2:7" x14ac:dyDescent="0.25">
      <c r="B50" s="181"/>
      <c r="C50" s="181"/>
      <c r="D50" s="181"/>
      <c r="E50" s="181"/>
      <c r="F50" s="181"/>
      <c r="G50" s="181"/>
    </row>
    <row r="51" spans="2:7" x14ac:dyDescent="0.25">
      <c r="B51" s="181"/>
      <c r="C51" s="181"/>
      <c r="D51" s="181"/>
      <c r="E51" s="181"/>
      <c r="F51" s="181"/>
      <c r="G51" s="181"/>
    </row>
    <row r="52" spans="2:7" x14ac:dyDescent="0.25">
      <c r="B52" s="181"/>
      <c r="C52" s="181"/>
      <c r="D52" s="181"/>
      <c r="E52" s="181"/>
      <c r="F52" s="181"/>
      <c r="G52" s="181"/>
    </row>
    <row r="53" spans="2:7" x14ac:dyDescent="0.25">
      <c r="B53" s="181"/>
      <c r="C53" s="181"/>
      <c r="D53" s="181"/>
      <c r="E53" s="181"/>
      <c r="F53" s="181"/>
      <c r="G53" s="181"/>
    </row>
    <row r="54" spans="2:7" x14ac:dyDescent="0.25">
      <c r="B54" s="181"/>
      <c r="C54" s="181"/>
      <c r="D54" s="181"/>
      <c r="E54" s="181"/>
      <c r="F54" s="181"/>
      <c r="G54" s="181"/>
    </row>
    <row r="55" spans="2:7" x14ac:dyDescent="0.25">
      <c r="B55" s="181"/>
      <c r="C55" s="181"/>
      <c r="D55" s="181"/>
      <c r="E55" s="181"/>
      <c r="F55" s="181"/>
      <c r="G55" s="181"/>
    </row>
    <row r="56" spans="2:7" x14ac:dyDescent="0.25">
      <c r="B56" s="181"/>
      <c r="C56" s="181"/>
      <c r="D56" s="181"/>
      <c r="E56" s="181"/>
      <c r="F56" s="181"/>
      <c r="G56" s="181"/>
    </row>
    <row r="57" spans="2:7" x14ac:dyDescent="0.25">
      <c r="B57" s="181"/>
      <c r="C57" s="181"/>
      <c r="D57" s="181"/>
      <c r="E57" s="181"/>
      <c r="F57" s="181"/>
      <c r="G57" s="181"/>
    </row>
    <row r="58" spans="2:7" x14ac:dyDescent="0.25">
      <c r="B58" s="181"/>
      <c r="C58" s="181"/>
      <c r="D58" s="181"/>
      <c r="E58" s="181"/>
      <c r="F58" s="181"/>
      <c r="G58" s="181"/>
    </row>
    <row r="59" spans="2:7" x14ac:dyDescent="0.25">
      <c r="B59" s="181"/>
      <c r="C59" s="181"/>
      <c r="D59" s="181"/>
      <c r="E59" s="181"/>
      <c r="F59" s="181"/>
      <c r="G59" s="181"/>
    </row>
    <row r="60" spans="2:7" x14ac:dyDescent="0.25">
      <c r="B60" s="181"/>
      <c r="C60" s="181"/>
      <c r="D60" s="181"/>
      <c r="E60" s="181"/>
      <c r="F60" s="181"/>
      <c r="G60" s="181"/>
    </row>
    <row r="61" spans="2:7" x14ac:dyDescent="0.25">
      <c r="B61" s="181"/>
      <c r="C61" s="181"/>
      <c r="D61" s="181"/>
      <c r="E61" s="181"/>
      <c r="F61" s="181"/>
      <c r="G61" s="181"/>
    </row>
    <row r="62" spans="2:7" x14ac:dyDescent="0.25">
      <c r="B62" s="181"/>
      <c r="C62" s="181"/>
      <c r="D62" s="181"/>
      <c r="E62" s="181"/>
      <c r="F62" s="181"/>
      <c r="G62" s="181"/>
    </row>
    <row r="63" spans="2:7" x14ac:dyDescent="0.25">
      <c r="B63" s="181"/>
      <c r="C63" s="181"/>
      <c r="D63" s="181"/>
      <c r="E63" s="181"/>
      <c r="F63" s="181"/>
      <c r="G63" s="181"/>
    </row>
    <row r="64" spans="2:7" x14ac:dyDescent="0.25">
      <c r="B64" s="181"/>
      <c r="C64" s="181"/>
      <c r="D64" s="181"/>
      <c r="E64" s="181"/>
      <c r="F64" s="181"/>
      <c r="G64" s="181"/>
    </row>
    <row r="65" spans="2:7" x14ac:dyDescent="0.25">
      <c r="B65" s="181"/>
      <c r="C65" s="181"/>
      <c r="D65" s="181"/>
      <c r="E65" s="181"/>
      <c r="F65" s="181"/>
      <c r="G65" s="181"/>
    </row>
    <row r="66" spans="2:7" x14ac:dyDescent="0.25">
      <c r="B66" s="181"/>
      <c r="C66" s="181"/>
      <c r="D66" s="181"/>
      <c r="E66" s="181"/>
      <c r="F66" s="181"/>
      <c r="G66" s="181"/>
    </row>
    <row r="67" spans="2:7" x14ac:dyDescent="0.25">
      <c r="B67" s="181"/>
      <c r="C67" s="181"/>
      <c r="D67" s="181"/>
      <c r="E67" s="181"/>
      <c r="F67" s="181"/>
      <c r="G67" s="181"/>
    </row>
    <row r="68" spans="2:7" x14ac:dyDescent="0.25">
      <c r="B68" s="181"/>
      <c r="C68" s="181"/>
      <c r="D68" s="181"/>
      <c r="E68" s="181"/>
      <c r="F68" s="181"/>
      <c r="G68" s="181"/>
    </row>
    <row r="69" spans="2:7" x14ac:dyDescent="0.25">
      <c r="B69" s="181"/>
      <c r="C69" s="181"/>
      <c r="D69" s="181"/>
      <c r="E69" s="181"/>
      <c r="F69" s="181"/>
      <c r="G69" s="181"/>
    </row>
    <row r="70" spans="2:7" x14ac:dyDescent="0.25">
      <c r="B70" s="181"/>
      <c r="C70" s="181"/>
      <c r="D70" s="181"/>
      <c r="E70" s="181"/>
      <c r="F70" s="181"/>
      <c r="G70" s="181"/>
    </row>
    <row r="71" spans="2:7" x14ac:dyDescent="0.25">
      <c r="B71" s="181"/>
      <c r="C71" s="181"/>
      <c r="D71" s="181"/>
      <c r="E71" s="181"/>
      <c r="F71" s="181"/>
      <c r="G71" s="181"/>
    </row>
    <row r="72" spans="2:7" x14ac:dyDescent="0.25">
      <c r="B72" s="181"/>
      <c r="C72" s="181"/>
      <c r="D72" s="181"/>
      <c r="E72" s="181"/>
      <c r="F72" s="181"/>
      <c r="G72" s="181"/>
    </row>
    <row r="73" spans="2:7" x14ac:dyDescent="0.25">
      <c r="B73" s="181"/>
      <c r="C73" s="181"/>
      <c r="D73" s="181"/>
      <c r="E73" s="181"/>
      <c r="F73" s="181"/>
      <c r="G73" s="181"/>
    </row>
    <row r="74" spans="2:7" x14ac:dyDescent="0.25">
      <c r="B74" s="181"/>
      <c r="C74" s="181"/>
      <c r="D74" s="181"/>
      <c r="E74" s="181"/>
      <c r="F74" s="181"/>
      <c r="G74" s="181"/>
    </row>
    <row r="75" spans="2:7" x14ac:dyDescent="0.25">
      <c r="B75" s="181"/>
      <c r="C75" s="181"/>
      <c r="D75" s="181"/>
      <c r="E75" s="181"/>
      <c r="F75" s="181"/>
      <c r="G75" s="181"/>
    </row>
    <row r="76" spans="2:7" x14ac:dyDescent="0.25">
      <c r="B76" s="181"/>
      <c r="C76" s="181"/>
      <c r="D76" s="181"/>
      <c r="E76" s="181"/>
      <c r="F76" s="181"/>
      <c r="G76" s="181"/>
    </row>
    <row r="77" spans="2:7" x14ac:dyDescent="0.25">
      <c r="B77" s="181"/>
      <c r="C77" s="181"/>
      <c r="D77" s="181"/>
      <c r="E77" s="181"/>
      <c r="F77" s="181"/>
      <c r="G77" s="181"/>
    </row>
    <row r="78" spans="2:7" x14ac:dyDescent="0.25">
      <c r="B78" s="181"/>
      <c r="C78" s="181"/>
      <c r="D78" s="181"/>
      <c r="E78" s="181"/>
      <c r="F78" s="181"/>
      <c r="G78" s="181"/>
    </row>
    <row r="79" spans="2:7" x14ac:dyDescent="0.25">
      <c r="B79" s="181"/>
      <c r="C79" s="181"/>
      <c r="D79" s="181"/>
      <c r="E79" s="181"/>
      <c r="F79" s="181"/>
      <c r="G79" s="181"/>
    </row>
    <row r="80" spans="2:7" x14ac:dyDescent="0.25">
      <c r="B80" s="181"/>
      <c r="C80" s="181"/>
      <c r="D80" s="181"/>
      <c r="E80" s="181"/>
      <c r="F80" s="181"/>
      <c r="G80" s="181"/>
    </row>
    <row r="81" spans="2:7" x14ac:dyDescent="0.25">
      <c r="B81" s="181"/>
      <c r="C81" s="181"/>
      <c r="D81" s="181"/>
      <c r="E81" s="181"/>
      <c r="F81" s="181"/>
      <c r="G81" s="181"/>
    </row>
    <row r="82" spans="2:7" x14ac:dyDescent="0.25">
      <c r="B82" s="181"/>
      <c r="C82" s="181"/>
      <c r="D82" s="181"/>
      <c r="E82" s="181"/>
      <c r="F82" s="181"/>
      <c r="G82" s="181"/>
    </row>
    <row r="83" spans="2:7" x14ac:dyDescent="0.25">
      <c r="B83" s="181"/>
      <c r="C83" s="181"/>
      <c r="D83" s="181"/>
      <c r="E83" s="181"/>
      <c r="F83" s="181"/>
      <c r="G83" s="181"/>
    </row>
    <row r="84" spans="2:7" x14ac:dyDescent="0.25">
      <c r="B84" s="181"/>
      <c r="C84" s="181"/>
      <c r="D84" s="181"/>
      <c r="E84" s="181"/>
      <c r="F84" s="181"/>
      <c r="G84" s="181"/>
    </row>
    <row r="85" spans="2:7" x14ac:dyDescent="0.25">
      <c r="B85" s="181"/>
      <c r="C85" s="181"/>
      <c r="D85" s="181"/>
      <c r="E85" s="181"/>
      <c r="F85" s="181"/>
      <c r="G85" s="181"/>
    </row>
    <row r="86" spans="2:7" x14ac:dyDescent="0.25">
      <c r="B86" s="181"/>
      <c r="C86" s="181"/>
      <c r="D86" s="181"/>
      <c r="E86" s="181"/>
      <c r="F86" s="181"/>
      <c r="G86" s="181"/>
    </row>
    <row r="87" spans="2:7" x14ac:dyDescent="0.25">
      <c r="B87" s="181"/>
      <c r="C87" s="181"/>
      <c r="D87" s="181"/>
      <c r="E87" s="181"/>
      <c r="F87" s="181"/>
      <c r="G87" s="181"/>
    </row>
    <row r="88" spans="2:7" x14ac:dyDescent="0.25">
      <c r="B88" s="181"/>
      <c r="C88" s="181"/>
      <c r="D88" s="181"/>
      <c r="E88" s="181"/>
      <c r="F88" s="181"/>
      <c r="G88" s="181"/>
    </row>
    <row r="89" spans="2:7" x14ac:dyDescent="0.25">
      <c r="B89" s="181"/>
      <c r="C89" s="181"/>
      <c r="D89" s="181"/>
      <c r="E89" s="181"/>
      <c r="F89" s="181"/>
      <c r="G89" s="181"/>
    </row>
  </sheetData>
  <mergeCells count="1">
    <mergeCell ref="A4:E4"/>
  </mergeCells>
  <printOptions horizontalCentered="1"/>
  <pageMargins left="0.7" right="0.7" top="0.75" bottom="0.75" header="0.3" footer="0.3"/>
  <pageSetup paperSize="9" scale="9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workbookViewId="0"/>
  </sheetViews>
  <sheetFormatPr defaultColWidth="0"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27" width="9.140625" customWidth="1"/>
    <col min="28" max="16384" width="9.140625" hidden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307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195" t="s">
        <v>1</v>
      </c>
      <c r="C2" s="196"/>
      <c r="D2" s="196"/>
      <c r="E2" s="196"/>
      <c r="F2" s="196"/>
      <c r="G2" s="196"/>
      <c r="H2" s="196"/>
      <c r="I2" s="196"/>
      <c r="J2" s="197"/>
    </row>
    <row r="3" spans="1:23" ht="18" customHeight="1" x14ac:dyDescent="0.25">
      <c r="A3" s="11"/>
      <c r="B3" s="22"/>
      <c r="C3" s="19"/>
      <c r="D3" s="16"/>
      <c r="E3" s="16"/>
      <c r="F3" s="16"/>
      <c r="G3" s="16"/>
      <c r="H3" s="16"/>
      <c r="I3" s="37" t="s">
        <v>14</v>
      </c>
      <c r="J3" s="30"/>
    </row>
    <row r="4" spans="1:23" ht="18" customHeight="1" x14ac:dyDescent="0.25">
      <c r="A4" s="11"/>
      <c r="B4" s="22"/>
      <c r="C4" s="19"/>
      <c r="D4" s="16"/>
      <c r="E4" s="16"/>
      <c r="F4" s="16"/>
      <c r="G4" s="16"/>
      <c r="H4" s="16"/>
      <c r="I4" s="37" t="s">
        <v>16</v>
      </c>
      <c r="J4" s="30"/>
    </row>
    <row r="5" spans="1:23" ht="18" customHeight="1" thickBot="1" x14ac:dyDescent="0.3">
      <c r="A5" s="11"/>
      <c r="B5" s="38" t="s">
        <v>17</v>
      </c>
      <c r="C5" s="19"/>
      <c r="D5" s="16"/>
      <c r="E5" s="16"/>
      <c r="F5" s="39" t="s">
        <v>18</v>
      </c>
      <c r="G5" s="16"/>
      <c r="H5" s="16"/>
      <c r="I5" s="37" t="s">
        <v>19</v>
      </c>
      <c r="J5" s="40" t="s">
        <v>20</v>
      </c>
    </row>
    <row r="6" spans="1:23" ht="20.100000000000001" customHeight="1" thickTop="1" x14ac:dyDescent="0.25">
      <c r="A6" s="11"/>
      <c r="B6" s="198" t="s">
        <v>21</v>
      </c>
      <c r="C6" s="199"/>
      <c r="D6" s="199"/>
      <c r="E6" s="199"/>
      <c r="F6" s="199"/>
      <c r="G6" s="199"/>
      <c r="H6" s="199"/>
      <c r="I6" s="199"/>
      <c r="J6" s="200"/>
    </row>
    <row r="7" spans="1:23" ht="18" customHeight="1" x14ac:dyDescent="0.25">
      <c r="A7" s="11"/>
      <c r="B7" s="49" t="s">
        <v>24</v>
      </c>
      <c r="C7" s="42"/>
      <c r="D7" s="17"/>
      <c r="E7" s="17"/>
      <c r="F7" s="17"/>
      <c r="G7" s="50" t="s">
        <v>25</v>
      </c>
      <c r="H7" s="17"/>
      <c r="I7" s="28"/>
      <c r="J7" s="43"/>
    </row>
    <row r="8" spans="1:23" ht="20.100000000000001" customHeight="1" x14ac:dyDescent="0.25">
      <c r="A8" s="11"/>
      <c r="B8" s="201" t="s">
        <v>22</v>
      </c>
      <c r="C8" s="202"/>
      <c r="D8" s="202"/>
      <c r="E8" s="202"/>
      <c r="F8" s="202"/>
      <c r="G8" s="202"/>
      <c r="H8" s="202"/>
      <c r="I8" s="202"/>
      <c r="J8" s="203"/>
    </row>
    <row r="9" spans="1:23" ht="18" customHeight="1" x14ac:dyDescent="0.25">
      <c r="A9" s="11"/>
      <c r="B9" s="38" t="s">
        <v>24</v>
      </c>
      <c r="C9" s="19"/>
      <c r="D9" s="16"/>
      <c r="E9" s="16"/>
      <c r="F9" s="16"/>
      <c r="G9" s="39" t="s">
        <v>25</v>
      </c>
      <c r="H9" s="16"/>
      <c r="I9" s="27"/>
      <c r="J9" s="30"/>
    </row>
    <row r="10" spans="1:23" ht="20.100000000000001" customHeight="1" x14ac:dyDescent="0.25">
      <c r="A10" s="11"/>
      <c r="B10" s="201" t="s">
        <v>23</v>
      </c>
      <c r="C10" s="202"/>
      <c r="D10" s="202"/>
      <c r="E10" s="202"/>
      <c r="F10" s="202"/>
      <c r="G10" s="202"/>
      <c r="H10" s="202"/>
      <c r="I10" s="202"/>
      <c r="J10" s="203"/>
    </row>
    <row r="11" spans="1:23" ht="18" customHeight="1" thickBot="1" x14ac:dyDescent="0.3">
      <c r="A11" s="11"/>
      <c r="B11" s="38" t="s">
        <v>24</v>
      </c>
      <c r="C11" s="19"/>
      <c r="D11" s="16"/>
      <c r="E11" s="16"/>
      <c r="F11" s="16"/>
      <c r="G11" s="39" t="s">
        <v>25</v>
      </c>
      <c r="H11" s="16"/>
      <c r="I11" s="27"/>
      <c r="J11" s="30"/>
    </row>
    <row r="12" spans="1:23" ht="18" customHeight="1" thickTop="1" x14ac:dyDescent="0.25">
      <c r="A12" s="11"/>
      <c r="B12" s="44"/>
      <c r="C12" s="45"/>
      <c r="D12" s="46"/>
      <c r="E12" s="46"/>
      <c r="F12" s="46"/>
      <c r="G12" s="46"/>
      <c r="H12" s="46"/>
      <c r="I12" s="47"/>
      <c r="J12" s="48"/>
    </row>
    <row r="13" spans="1:23" ht="18" customHeight="1" x14ac:dyDescent="0.25">
      <c r="A13" s="11"/>
      <c r="B13" s="41"/>
      <c r="C13" s="42"/>
      <c r="D13" s="17"/>
      <c r="E13" s="17"/>
      <c r="F13" s="17"/>
      <c r="G13" s="17"/>
      <c r="H13" s="17"/>
      <c r="I13" s="28"/>
      <c r="J13" s="43"/>
    </row>
    <row r="14" spans="1:23" ht="18" customHeight="1" thickBot="1" x14ac:dyDescent="0.3">
      <c r="A14" s="11"/>
      <c r="B14" s="22"/>
      <c r="C14" s="19"/>
      <c r="D14" s="16"/>
      <c r="E14" s="16"/>
      <c r="F14" s="16"/>
      <c r="G14" s="16"/>
      <c r="H14" s="16"/>
      <c r="I14" s="27"/>
      <c r="J14" s="30"/>
    </row>
    <row r="15" spans="1:23" ht="18" customHeight="1" thickTop="1" x14ac:dyDescent="0.25">
      <c r="A15" s="11"/>
      <c r="B15" s="83" t="s">
        <v>26</v>
      </c>
      <c r="C15" s="84" t="s">
        <v>6</v>
      </c>
      <c r="D15" s="84" t="s">
        <v>53</v>
      </c>
      <c r="E15" s="85" t="s">
        <v>54</v>
      </c>
      <c r="F15" s="97" t="s">
        <v>55</v>
      </c>
      <c r="G15" s="51" t="s">
        <v>31</v>
      </c>
      <c r="H15" s="54" t="s">
        <v>32</v>
      </c>
      <c r="I15" s="26"/>
      <c r="J15" s="48"/>
    </row>
    <row r="16" spans="1:23" ht="18" customHeight="1" x14ac:dyDescent="0.25">
      <c r="A16" s="11"/>
      <c r="B16" s="86">
        <v>1</v>
      </c>
      <c r="C16" s="87" t="s">
        <v>27</v>
      </c>
      <c r="D16" s="88">
        <f>'Kryci_list 14046'!D16</f>
        <v>0</v>
      </c>
      <c r="E16" s="89">
        <f>'Kryci_list 14046'!E16</f>
        <v>0</v>
      </c>
      <c r="F16" s="98">
        <f>'Kryci_list 14046'!F16</f>
        <v>0</v>
      </c>
      <c r="G16" s="52">
        <v>6</v>
      </c>
      <c r="H16" s="107" t="s">
        <v>33</v>
      </c>
      <c r="I16" s="121"/>
      <c r="J16" s="118">
        <f>Rekapitulácia!F8</f>
        <v>0</v>
      </c>
    </row>
    <row r="17" spans="1:10" ht="18" customHeight="1" x14ac:dyDescent="0.25">
      <c r="A17" s="11"/>
      <c r="B17" s="59">
        <v>2</v>
      </c>
      <c r="C17" s="63" t="s">
        <v>28</v>
      </c>
      <c r="D17" s="70">
        <f>'Kryci_list 14046'!D17</f>
        <v>0</v>
      </c>
      <c r="E17" s="68">
        <f>'Kryci_list 14046'!E17</f>
        <v>0</v>
      </c>
      <c r="F17" s="73">
        <f>'Kryci_list 14046'!F17</f>
        <v>0</v>
      </c>
      <c r="G17" s="53">
        <v>7</v>
      </c>
      <c r="H17" s="108" t="s">
        <v>34</v>
      </c>
      <c r="I17" s="121"/>
      <c r="J17" s="119">
        <f>Rekapitulácia!E8</f>
        <v>0</v>
      </c>
    </row>
    <row r="18" spans="1:10" ht="18" customHeight="1" x14ac:dyDescent="0.25">
      <c r="A18" s="11"/>
      <c r="B18" s="60">
        <v>3</v>
      </c>
      <c r="C18" s="64" t="s">
        <v>29</v>
      </c>
      <c r="D18" s="71">
        <f>'Kryci_list 14046'!D18</f>
        <v>0</v>
      </c>
      <c r="E18" s="69">
        <f>'Kryci_list 14046'!E18</f>
        <v>0</v>
      </c>
      <c r="F18" s="74">
        <f>'Kryci_list 14046'!F18</f>
        <v>0</v>
      </c>
      <c r="G18" s="53">
        <v>8</v>
      </c>
      <c r="H18" s="108" t="s">
        <v>35</v>
      </c>
      <c r="I18" s="121"/>
      <c r="J18" s="119">
        <f>Rekapitulácia!D8</f>
        <v>0</v>
      </c>
    </row>
    <row r="19" spans="1:10" ht="18" customHeight="1" x14ac:dyDescent="0.25">
      <c r="A19" s="11"/>
      <c r="B19" s="60">
        <v>4</v>
      </c>
      <c r="C19" s="65"/>
      <c r="D19" s="71"/>
      <c r="E19" s="69"/>
      <c r="F19" s="74"/>
      <c r="G19" s="53">
        <v>9</v>
      </c>
      <c r="H19" s="117"/>
      <c r="I19" s="121"/>
      <c r="J19" s="120"/>
    </row>
    <row r="20" spans="1:10" ht="18" customHeight="1" thickBot="1" x14ac:dyDescent="0.3">
      <c r="A20" s="11"/>
      <c r="B20" s="60">
        <v>5</v>
      </c>
      <c r="C20" s="66" t="s">
        <v>30</v>
      </c>
      <c r="D20" s="72"/>
      <c r="E20" s="92"/>
      <c r="F20" s="99">
        <f>SUM(F16:F19)</f>
        <v>0</v>
      </c>
      <c r="G20" s="53">
        <v>10</v>
      </c>
      <c r="H20" s="108" t="s">
        <v>30</v>
      </c>
      <c r="I20" s="123"/>
      <c r="J20" s="91">
        <f>SUM(J16:J19)</f>
        <v>0</v>
      </c>
    </row>
    <row r="21" spans="1:10" ht="18" customHeight="1" thickTop="1" x14ac:dyDescent="0.25">
      <c r="A21" s="11"/>
      <c r="B21" s="57" t="s">
        <v>43</v>
      </c>
      <c r="C21" s="61" t="s">
        <v>7</v>
      </c>
      <c r="D21" s="67"/>
      <c r="E21" s="18"/>
      <c r="F21" s="90"/>
      <c r="G21" s="57" t="s">
        <v>49</v>
      </c>
      <c r="H21" s="54" t="s">
        <v>7</v>
      </c>
      <c r="I21" s="28"/>
      <c r="J21" s="124"/>
    </row>
    <row r="22" spans="1:10" ht="18" customHeight="1" x14ac:dyDescent="0.25">
      <c r="A22" s="11"/>
      <c r="B22" s="52">
        <v>11</v>
      </c>
      <c r="C22" s="55" t="s">
        <v>44</v>
      </c>
      <c r="D22" s="79"/>
      <c r="E22" s="82"/>
      <c r="F22" s="73">
        <f>'Kryci_list 14046'!F22</f>
        <v>0</v>
      </c>
      <c r="G22" s="52">
        <v>16</v>
      </c>
      <c r="H22" s="107" t="s">
        <v>50</v>
      </c>
      <c r="I22" s="121"/>
      <c r="J22" s="118">
        <f>'Kryci_list 14046'!J22</f>
        <v>0</v>
      </c>
    </row>
    <row r="23" spans="1:10" ht="18" customHeight="1" x14ac:dyDescent="0.25">
      <c r="A23" s="11"/>
      <c r="B23" s="53">
        <v>12</v>
      </c>
      <c r="C23" s="56" t="s">
        <v>45</v>
      </c>
      <c r="D23" s="58"/>
      <c r="E23" s="82"/>
      <c r="F23" s="74">
        <f>'Kryci_list 14046'!F23</f>
        <v>0</v>
      </c>
      <c r="G23" s="53">
        <v>17</v>
      </c>
      <c r="H23" s="108" t="s">
        <v>51</v>
      </c>
      <c r="I23" s="121"/>
      <c r="J23" s="119">
        <f>'Kryci_list 14046'!J23</f>
        <v>0</v>
      </c>
    </row>
    <row r="24" spans="1:10" ht="18" customHeight="1" x14ac:dyDescent="0.25">
      <c r="A24" s="11"/>
      <c r="B24" s="53">
        <v>13</v>
      </c>
      <c r="C24" s="56" t="s">
        <v>46</v>
      </c>
      <c r="D24" s="58"/>
      <c r="E24" s="82"/>
      <c r="F24" s="74">
        <f>'Kryci_list 14046'!F24</f>
        <v>0</v>
      </c>
      <c r="G24" s="53">
        <v>18</v>
      </c>
      <c r="H24" s="108" t="s">
        <v>52</v>
      </c>
      <c r="I24" s="121"/>
      <c r="J24" s="119">
        <f>'Kryci_list 14046'!J24</f>
        <v>0</v>
      </c>
    </row>
    <row r="25" spans="1:10" ht="18" customHeight="1" x14ac:dyDescent="0.25">
      <c r="A25" s="11"/>
      <c r="B25" s="53">
        <v>14</v>
      </c>
      <c r="C25" s="19"/>
      <c r="D25" s="58"/>
      <c r="E25" s="82"/>
      <c r="F25" s="80"/>
      <c r="G25" s="53">
        <v>19</v>
      </c>
      <c r="H25" s="117"/>
      <c r="I25" s="121"/>
      <c r="J25" s="119"/>
    </row>
    <row r="26" spans="1:10" ht="18" customHeight="1" thickBot="1" x14ac:dyDescent="0.3">
      <c r="A26" s="11"/>
      <c r="B26" s="53">
        <v>15</v>
      </c>
      <c r="C26" s="56"/>
      <c r="D26" s="58"/>
      <c r="E26" s="58"/>
      <c r="F26" s="100"/>
      <c r="G26" s="53">
        <v>20</v>
      </c>
      <c r="H26" s="108" t="s">
        <v>30</v>
      </c>
      <c r="I26" s="123"/>
      <c r="J26" s="91">
        <f>SUM(J22:J25)+SUM(F22:F25)</f>
        <v>0</v>
      </c>
    </row>
    <row r="27" spans="1:10" ht="18" customHeight="1" thickTop="1" x14ac:dyDescent="0.25">
      <c r="A27" s="11"/>
      <c r="B27" s="93"/>
      <c r="C27" s="135" t="s">
        <v>58</v>
      </c>
      <c r="D27" s="128"/>
      <c r="E27" s="94"/>
      <c r="F27" s="29"/>
      <c r="G27" s="101" t="s">
        <v>36</v>
      </c>
      <c r="H27" s="96" t="s">
        <v>37</v>
      </c>
      <c r="I27" s="28"/>
      <c r="J27" s="31"/>
    </row>
    <row r="28" spans="1:10" ht="18" customHeight="1" x14ac:dyDescent="0.25">
      <c r="A28" s="11"/>
      <c r="B28" s="25"/>
      <c r="C28" s="126"/>
      <c r="D28" s="129"/>
      <c r="E28" s="21"/>
      <c r="F28" s="11"/>
      <c r="G28" s="102">
        <v>21</v>
      </c>
      <c r="H28" s="106" t="s">
        <v>38</v>
      </c>
      <c r="I28" s="114"/>
      <c r="J28" s="110">
        <f>F20+J20+F26+J26</f>
        <v>0</v>
      </c>
    </row>
    <row r="29" spans="1:10" ht="18" customHeight="1" x14ac:dyDescent="0.25">
      <c r="A29" s="11"/>
      <c r="B29" s="75"/>
      <c r="C29" s="127"/>
      <c r="D29" s="130"/>
      <c r="E29" s="21"/>
      <c r="F29" s="11"/>
      <c r="G29" s="52">
        <v>22</v>
      </c>
      <c r="H29" s="107" t="s">
        <v>39</v>
      </c>
      <c r="I29" s="115">
        <f>Rekapitulácia!B9</f>
        <v>0</v>
      </c>
      <c r="J29" s="111">
        <f>ROUND(((ROUND(I29,2)*20)/100),2)*1</f>
        <v>0</v>
      </c>
    </row>
    <row r="30" spans="1:10" ht="18" customHeight="1" x14ac:dyDescent="0.25">
      <c r="A30" s="11"/>
      <c r="B30" s="22"/>
      <c r="C30" s="117"/>
      <c r="D30" s="121"/>
      <c r="E30" s="21"/>
      <c r="F30" s="11"/>
      <c r="G30" s="53">
        <v>23</v>
      </c>
      <c r="H30" s="108" t="s">
        <v>40</v>
      </c>
      <c r="I30" s="81">
        <f>Rekapitulácia!B10</f>
        <v>0</v>
      </c>
      <c r="J30" s="112">
        <f>ROUND(((ROUND(I30,2)*0)/100),2)</f>
        <v>0</v>
      </c>
    </row>
    <row r="31" spans="1:10" ht="18" customHeight="1" x14ac:dyDescent="0.25">
      <c r="A31" s="11"/>
      <c r="B31" s="23"/>
      <c r="C31" s="131"/>
      <c r="D31" s="132"/>
      <c r="E31" s="21"/>
      <c r="F31" s="11"/>
      <c r="G31" s="53">
        <v>24</v>
      </c>
      <c r="H31" s="108" t="s">
        <v>41</v>
      </c>
      <c r="I31" s="27"/>
      <c r="J31" s="192">
        <f>SUM(J28:J30)</f>
        <v>0</v>
      </c>
    </row>
    <row r="32" spans="1:10" ht="18" customHeight="1" thickBot="1" x14ac:dyDescent="0.3">
      <c r="A32" s="11"/>
      <c r="B32" s="41"/>
      <c r="C32" s="109"/>
      <c r="D32" s="116"/>
      <c r="E32" s="76"/>
      <c r="F32" s="77"/>
      <c r="G32" s="188" t="s">
        <v>42</v>
      </c>
      <c r="H32" s="189"/>
      <c r="I32" s="190"/>
      <c r="J32" s="191"/>
    </row>
    <row r="33" spans="1:10" ht="18" customHeight="1" thickTop="1" x14ac:dyDescent="0.25">
      <c r="A33" s="11"/>
      <c r="B33" s="93"/>
      <c r="C33" s="94"/>
      <c r="D33" s="133" t="s">
        <v>56</v>
      </c>
      <c r="E33" s="15"/>
      <c r="F33" s="15"/>
      <c r="G33" s="14"/>
      <c r="H33" s="133" t="s">
        <v>57</v>
      </c>
      <c r="I33" s="29"/>
      <c r="J33" s="32"/>
    </row>
    <row r="34" spans="1:10" ht="18" customHeight="1" x14ac:dyDescent="0.25">
      <c r="A34" s="11"/>
      <c r="B34" s="24"/>
      <c r="C34" s="20"/>
      <c r="D34" s="14"/>
      <c r="E34" s="14"/>
      <c r="F34" s="14"/>
      <c r="G34" s="14"/>
      <c r="H34" s="14"/>
      <c r="I34" s="29"/>
      <c r="J34" s="32"/>
    </row>
    <row r="35" spans="1:10" ht="18" customHeight="1" x14ac:dyDescent="0.25">
      <c r="A35" s="11"/>
      <c r="B35" s="25"/>
      <c r="C35" s="21"/>
      <c r="D35" s="3"/>
      <c r="E35" s="3"/>
      <c r="F35" s="3"/>
      <c r="G35" s="3"/>
      <c r="H35" s="3"/>
      <c r="I35" s="11"/>
      <c r="J35" s="33"/>
    </row>
    <row r="36" spans="1:10" ht="18" customHeight="1" x14ac:dyDescent="0.25">
      <c r="A36" s="11"/>
      <c r="B36" s="25"/>
      <c r="C36" s="21"/>
      <c r="D36" s="3"/>
      <c r="E36" s="3"/>
      <c r="F36" s="3"/>
      <c r="G36" s="3"/>
      <c r="H36" s="3"/>
      <c r="I36" s="11"/>
      <c r="J36" s="33"/>
    </row>
    <row r="37" spans="1:10" ht="18" customHeight="1" x14ac:dyDescent="0.25">
      <c r="A37" s="11"/>
      <c r="B37" s="25"/>
      <c r="C37" s="21"/>
      <c r="D37" s="3"/>
      <c r="E37" s="3"/>
      <c r="F37" s="3"/>
      <c r="G37" s="3"/>
      <c r="H37" s="3"/>
      <c r="I37" s="11"/>
      <c r="J37" s="33"/>
    </row>
    <row r="38" spans="1:10" ht="18" customHeight="1" x14ac:dyDescent="0.25">
      <c r="A38" s="11"/>
      <c r="B38" s="25"/>
      <c r="C38" s="21"/>
      <c r="D38" s="3"/>
      <c r="E38" s="3"/>
      <c r="F38" s="3"/>
      <c r="G38" s="3"/>
      <c r="H38" s="3"/>
      <c r="I38" s="11"/>
      <c r="J38" s="33"/>
    </row>
    <row r="39" spans="1:10" ht="18" customHeight="1" x14ac:dyDescent="0.25">
      <c r="A39" s="11"/>
      <c r="B39" s="25"/>
      <c r="C39" s="21"/>
      <c r="D39" s="3"/>
      <c r="E39" s="3"/>
      <c r="F39" s="3"/>
      <c r="G39" s="3"/>
      <c r="H39" s="3"/>
      <c r="I39" s="11"/>
      <c r="J39" s="33"/>
    </row>
    <row r="40" spans="1:10" ht="18" customHeight="1" thickBot="1" x14ac:dyDescent="0.3">
      <c r="A40" s="11"/>
      <c r="B40" s="75"/>
      <c r="C40" s="76"/>
      <c r="D40" s="12"/>
      <c r="E40" s="12"/>
      <c r="F40" s="12"/>
      <c r="G40" s="12"/>
      <c r="H40" s="12"/>
      <c r="I40" s="77"/>
      <c r="J40" s="78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mergeCells count="4">
    <mergeCell ref="B2:J2"/>
    <mergeCell ref="B6:J6"/>
    <mergeCell ref="B8:J8"/>
    <mergeCell ref="B10:J10"/>
  </mergeCells>
  <pageMargins left="0.7" right="0.7" top="0.75" bottom="0.75" header="0.3" footer="0.3"/>
  <pageSetup paperSize="9" scale="9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workbookViewId="0"/>
  </sheetViews>
  <sheetFormatPr defaultColWidth="0"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27" width="9.140625" customWidth="1"/>
    <col min="28" max="16384" width="9.140625" hidden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13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204" t="s">
        <v>1</v>
      </c>
      <c r="C2" s="205"/>
      <c r="D2" s="205"/>
      <c r="E2" s="205"/>
      <c r="F2" s="205"/>
      <c r="G2" s="205"/>
      <c r="H2" s="205"/>
      <c r="I2" s="205"/>
      <c r="J2" s="206"/>
    </row>
    <row r="3" spans="1:23" ht="18" customHeight="1" x14ac:dyDescent="0.25">
      <c r="A3" s="11"/>
      <c r="B3" s="34" t="s">
        <v>15</v>
      </c>
      <c r="C3" s="35"/>
      <c r="D3" s="36"/>
      <c r="E3" s="36"/>
      <c r="F3" s="36"/>
      <c r="G3" s="16"/>
      <c r="H3" s="16"/>
      <c r="I3" s="37" t="s">
        <v>14</v>
      </c>
      <c r="J3" s="30"/>
    </row>
    <row r="4" spans="1:23" ht="18" customHeight="1" x14ac:dyDescent="0.25">
      <c r="A4" s="11"/>
      <c r="B4" s="22"/>
      <c r="C4" s="19"/>
      <c r="D4" s="16"/>
      <c r="E4" s="16"/>
      <c r="F4" s="16"/>
      <c r="G4" s="16"/>
      <c r="H4" s="16"/>
      <c r="I4" s="37" t="s">
        <v>16</v>
      </c>
      <c r="J4" s="30"/>
    </row>
    <row r="5" spans="1:23" ht="18" customHeight="1" thickBot="1" x14ac:dyDescent="0.3">
      <c r="A5" s="11"/>
      <c r="B5" s="38" t="s">
        <v>17</v>
      </c>
      <c r="C5" s="19"/>
      <c r="D5" s="16"/>
      <c r="E5" s="16"/>
      <c r="F5" s="39" t="s">
        <v>18</v>
      </c>
      <c r="G5" s="16"/>
      <c r="H5" s="16"/>
      <c r="I5" s="37" t="s">
        <v>19</v>
      </c>
      <c r="J5" s="40" t="s">
        <v>20</v>
      </c>
    </row>
    <row r="6" spans="1:23" ht="20.100000000000001" customHeight="1" thickTop="1" x14ac:dyDescent="0.25">
      <c r="A6" s="11"/>
      <c r="B6" s="198" t="s">
        <v>21</v>
      </c>
      <c r="C6" s="199"/>
      <c r="D6" s="199"/>
      <c r="E6" s="199"/>
      <c r="F6" s="199"/>
      <c r="G6" s="199"/>
      <c r="H6" s="199"/>
      <c r="I6" s="199"/>
      <c r="J6" s="200"/>
    </row>
    <row r="7" spans="1:23" ht="18" customHeight="1" x14ac:dyDescent="0.25">
      <c r="A7" s="11"/>
      <c r="B7" s="49" t="s">
        <v>24</v>
      </c>
      <c r="C7" s="42"/>
      <c r="D7" s="17"/>
      <c r="E7" s="17"/>
      <c r="F7" s="17"/>
      <c r="G7" s="50" t="s">
        <v>25</v>
      </c>
      <c r="H7" s="17"/>
      <c r="I7" s="28"/>
      <c r="J7" s="43"/>
    </row>
    <row r="8" spans="1:23" ht="20.100000000000001" customHeight="1" x14ac:dyDescent="0.25">
      <c r="A8" s="11"/>
      <c r="B8" s="201" t="s">
        <v>22</v>
      </c>
      <c r="C8" s="202"/>
      <c r="D8" s="202"/>
      <c r="E8" s="202"/>
      <c r="F8" s="202"/>
      <c r="G8" s="202"/>
      <c r="H8" s="202"/>
      <c r="I8" s="202"/>
      <c r="J8" s="203"/>
    </row>
    <row r="9" spans="1:23" ht="18" customHeight="1" x14ac:dyDescent="0.25">
      <c r="A9" s="11"/>
      <c r="B9" s="38" t="s">
        <v>24</v>
      </c>
      <c r="C9" s="19"/>
      <c r="D9" s="16"/>
      <c r="E9" s="16"/>
      <c r="F9" s="16"/>
      <c r="G9" s="39" t="s">
        <v>25</v>
      </c>
      <c r="H9" s="16"/>
      <c r="I9" s="27"/>
      <c r="J9" s="30"/>
    </row>
    <row r="10" spans="1:23" ht="20.100000000000001" customHeight="1" x14ac:dyDescent="0.25">
      <c r="A10" s="11"/>
      <c r="B10" s="201" t="s">
        <v>23</v>
      </c>
      <c r="C10" s="202"/>
      <c r="D10" s="202"/>
      <c r="E10" s="202"/>
      <c r="F10" s="202"/>
      <c r="G10" s="202"/>
      <c r="H10" s="202"/>
      <c r="I10" s="202"/>
      <c r="J10" s="203"/>
    </row>
    <row r="11" spans="1:23" ht="18" customHeight="1" thickBot="1" x14ac:dyDescent="0.3">
      <c r="A11" s="11"/>
      <c r="B11" s="38" t="s">
        <v>24</v>
      </c>
      <c r="C11" s="19"/>
      <c r="D11" s="16"/>
      <c r="E11" s="16"/>
      <c r="F11" s="16"/>
      <c r="G11" s="39" t="s">
        <v>25</v>
      </c>
      <c r="H11" s="16"/>
      <c r="I11" s="27"/>
      <c r="J11" s="30"/>
    </row>
    <row r="12" spans="1:23" ht="18" customHeight="1" thickTop="1" x14ac:dyDescent="0.25">
      <c r="A12" s="11"/>
      <c r="B12" s="44"/>
      <c r="C12" s="45"/>
      <c r="D12" s="46"/>
      <c r="E12" s="46"/>
      <c r="F12" s="46"/>
      <c r="G12" s="46"/>
      <c r="H12" s="46"/>
      <c r="I12" s="47"/>
      <c r="J12" s="48"/>
    </row>
    <row r="13" spans="1:23" ht="18" customHeight="1" x14ac:dyDescent="0.25">
      <c r="A13" s="11"/>
      <c r="B13" s="41"/>
      <c r="C13" s="42"/>
      <c r="D13" s="17"/>
      <c r="E13" s="17"/>
      <c r="F13" s="17"/>
      <c r="G13" s="17"/>
      <c r="H13" s="17"/>
      <c r="I13" s="28"/>
      <c r="J13" s="43"/>
    </row>
    <row r="14" spans="1:23" ht="18" customHeight="1" thickBot="1" x14ac:dyDescent="0.3">
      <c r="A14" s="11"/>
      <c r="B14" s="22"/>
      <c r="C14" s="19"/>
      <c r="D14" s="16"/>
      <c r="E14" s="16"/>
      <c r="F14" s="16"/>
      <c r="G14" s="16"/>
      <c r="H14" s="16"/>
      <c r="I14" s="27"/>
      <c r="J14" s="30"/>
    </row>
    <row r="15" spans="1:23" ht="18" customHeight="1" thickTop="1" x14ac:dyDescent="0.25">
      <c r="A15" s="11"/>
      <c r="B15" s="83" t="s">
        <v>26</v>
      </c>
      <c r="C15" s="84" t="s">
        <v>6</v>
      </c>
      <c r="D15" s="84" t="s">
        <v>53</v>
      </c>
      <c r="E15" s="85" t="s">
        <v>54</v>
      </c>
      <c r="F15" s="97" t="s">
        <v>55</v>
      </c>
      <c r="G15" s="51" t="s">
        <v>31</v>
      </c>
      <c r="H15" s="54" t="s">
        <v>32</v>
      </c>
      <c r="I15" s="26"/>
      <c r="J15" s="48"/>
    </row>
    <row r="16" spans="1:23" ht="18" customHeight="1" x14ac:dyDescent="0.25">
      <c r="A16" s="11"/>
      <c r="B16" s="86">
        <v>1</v>
      </c>
      <c r="C16" s="87" t="s">
        <v>27</v>
      </c>
      <c r="D16" s="88">
        <f>'Rekap 14046'!B18</f>
        <v>0</v>
      </c>
      <c r="E16" s="89">
        <f>'Rekap 14046'!C18</f>
        <v>0</v>
      </c>
      <c r="F16" s="98">
        <f>'Rekap 14046'!D18</f>
        <v>0</v>
      </c>
      <c r="G16" s="52">
        <v>6</v>
      </c>
      <c r="H16" s="107" t="s">
        <v>33</v>
      </c>
      <c r="I16" s="121"/>
      <c r="J16" s="118">
        <v>0</v>
      </c>
    </row>
    <row r="17" spans="1:26" ht="18" customHeight="1" x14ac:dyDescent="0.25">
      <c r="A17" s="11"/>
      <c r="B17" s="59">
        <v>2</v>
      </c>
      <c r="C17" s="63" t="s">
        <v>28</v>
      </c>
      <c r="D17" s="70">
        <f>'Rekap 14046'!B30</f>
        <v>0</v>
      </c>
      <c r="E17" s="68">
        <f>'Rekap 14046'!C30</f>
        <v>0</v>
      </c>
      <c r="F17" s="73">
        <f>'Rekap 14046'!D30</f>
        <v>0</v>
      </c>
      <c r="G17" s="53">
        <v>7</v>
      </c>
      <c r="H17" s="108" t="s">
        <v>34</v>
      </c>
      <c r="I17" s="121"/>
      <c r="J17" s="119">
        <f>'SO 14046'!Z158</f>
        <v>0</v>
      </c>
    </row>
    <row r="18" spans="1:26" ht="18" customHeight="1" x14ac:dyDescent="0.25">
      <c r="A18" s="11"/>
      <c r="B18" s="60">
        <v>3</v>
      </c>
      <c r="C18" s="64" t="s">
        <v>29</v>
      </c>
      <c r="D18" s="71">
        <f>'Rekap 14046'!B34</f>
        <v>0</v>
      </c>
      <c r="E18" s="69">
        <f>'Rekap 14046'!C34</f>
        <v>0</v>
      </c>
      <c r="F18" s="74">
        <f>'Rekap 14046'!D34</f>
        <v>0</v>
      </c>
      <c r="G18" s="53">
        <v>8</v>
      </c>
      <c r="H18" s="108" t="s">
        <v>35</v>
      </c>
      <c r="I18" s="121"/>
      <c r="J18" s="119">
        <v>0</v>
      </c>
    </row>
    <row r="19" spans="1:26" ht="18" customHeight="1" x14ac:dyDescent="0.25">
      <c r="A19" s="11"/>
      <c r="B19" s="60">
        <v>4</v>
      </c>
      <c r="C19" s="65"/>
      <c r="D19" s="71"/>
      <c r="E19" s="69"/>
      <c r="F19" s="74"/>
      <c r="G19" s="53">
        <v>9</v>
      </c>
      <c r="H19" s="117"/>
      <c r="I19" s="121"/>
      <c r="J19" s="120"/>
    </row>
    <row r="20" spans="1:26" ht="18" customHeight="1" thickBot="1" x14ac:dyDescent="0.3">
      <c r="A20" s="11"/>
      <c r="B20" s="60">
        <v>5</v>
      </c>
      <c r="C20" s="66" t="s">
        <v>30</v>
      </c>
      <c r="D20" s="72"/>
      <c r="E20" s="92"/>
      <c r="F20" s="99">
        <f>SUM(F16:F19)</f>
        <v>0</v>
      </c>
      <c r="G20" s="53">
        <v>10</v>
      </c>
      <c r="H20" s="108" t="s">
        <v>30</v>
      </c>
      <c r="I20" s="123"/>
      <c r="J20" s="91">
        <f>SUM(J16:J19)</f>
        <v>0</v>
      </c>
    </row>
    <row r="21" spans="1:26" ht="18" customHeight="1" thickTop="1" x14ac:dyDescent="0.25">
      <c r="A21" s="11"/>
      <c r="B21" s="57" t="s">
        <v>43</v>
      </c>
      <c r="C21" s="61" t="s">
        <v>7</v>
      </c>
      <c r="D21" s="67"/>
      <c r="E21" s="18"/>
      <c r="F21" s="90"/>
      <c r="G21" s="57" t="s">
        <v>49</v>
      </c>
      <c r="H21" s="54" t="s">
        <v>7</v>
      </c>
      <c r="I21" s="28"/>
      <c r="J21" s="124"/>
    </row>
    <row r="22" spans="1:26" ht="18" customHeight="1" x14ac:dyDescent="0.25">
      <c r="A22" s="11"/>
      <c r="B22" s="52">
        <v>11</v>
      </c>
      <c r="C22" s="55" t="s">
        <v>44</v>
      </c>
      <c r="D22" s="79"/>
      <c r="E22" s="81" t="s">
        <v>47</v>
      </c>
      <c r="F22" s="73">
        <f>((F16*U22*0)+(F17*V22*0)+(F18*W22*0))/100</f>
        <v>0</v>
      </c>
      <c r="G22" s="52">
        <v>16</v>
      </c>
      <c r="H22" s="107" t="s">
        <v>50</v>
      </c>
      <c r="I22" s="122" t="s">
        <v>47</v>
      </c>
      <c r="J22" s="118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25">
      <c r="A23" s="11"/>
      <c r="B23" s="53">
        <v>12</v>
      </c>
      <c r="C23" s="56" t="s">
        <v>45</v>
      </c>
      <c r="D23" s="58"/>
      <c r="E23" s="81" t="s">
        <v>48</v>
      </c>
      <c r="F23" s="74">
        <f>((F16*U23*0)+(F17*V23*0)+(F18*W23*0))/100</f>
        <v>0</v>
      </c>
      <c r="G23" s="53">
        <v>17</v>
      </c>
      <c r="H23" s="108" t="s">
        <v>51</v>
      </c>
      <c r="I23" s="122" t="s">
        <v>47</v>
      </c>
      <c r="J23" s="119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1"/>
      <c r="B24" s="53">
        <v>13</v>
      </c>
      <c r="C24" s="56" t="s">
        <v>46</v>
      </c>
      <c r="D24" s="58"/>
      <c r="E24" s="81" t="s">
        <v>47</v>
      </c>
      <c r="F24" s="74">
        <f>((F16*U24*0)+(F17*V24*0)+(F18*W24*0))/100</f>
        <v>0</v>
      </c>
      <c r="G24" s="53">
        <v>18</v>
      </c>
      <c r="H24" s="108" t="s">
        <v>52</v>
      </c>
      <c r="I24" s="122" t="s">
        <v>48</v>
      </c>
      <c r="J24" s="119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25">
      <c r="A25" s="11"/>
      <c r="B25" s="53">
        <v>14</v>
      </c>
      <c r="C25" s="19"/>
      <c r="D25" s="58"/>
      <c r="E25" s="82"/>
      <c r="F25" s="80"/>
      <c r="G25" s="53">
        <v>19</v>
      </c>
      <c r="H25" s="117"/>
      <c r="I25" s="121"/>
      <c r="J25" s="120"/>
    </row>
    <row r="26" spans="1:26" ht="18" customHeight="1" thickBot="1" x14ac:dyDescent="0.3">
      <c r="A26" s="11"/>
      <c r="B26" s="53">
        <v>15</v>
      </c>
      <c r="C26" s="56"/>
      <c r="D26" s="58"/>
      <c r="E26" s="58"/>
      <c r="F26" s="100"/>
      <c r="G26" s="53">
        <v>20</v>
      </c>
      <c r="H26" s="108" t="s">
        <v>30</v>
      </c>
      <c r="I26" s="123"/>
      <c r="J26" s="91">
        <f>SUM(J22:J25)+SUM(F22:F25)</f>
        <v>0</v>
      </c>
    </row>
    <row r="27" spans="1:26" ht="18" customHeight="1" thickTop="1" x14ac:dyDescent="0.25">
      <c r="A27" s="11"/>
      <c r="B27" s="93"/>
      <c r="C27" s="135" t="s">
        <v>58</v>
      </c>
      <c r="D27" s="128"/>
      <c r="E27" s="94"/>
      <c r="F27" s="29"/>
      <c r="G27" s="101" t="s">
        <v>36</v>
      </c>
      <c r="H27" s="96" t="s">
        <v>37</v>
      </c>
      <c r="I27" s="28"/>
      <c r="J27" s="31"/>
    </row>
    <row r="28" spans="1:26" ht="18" customHeight="1" x14ac:dyDescent="0.25">
      <c r="A28" s="11"/>
      <c r="B28" s="25"/>
      <c r="C28" s="126"/>
      <c r="D28" s="129"/>
      <c r="E28" s="21"/>
      <c r="F28" s="11"/>
      <c r="G28" s="102">
        <v>21</v>
      </c>
      <c r="H28" s="106" t="s">
        <v>38</v>
      </c>
      <c r="I28" s="114"/>
      <c r="J28" s="110">
        <f>F20+J20+F26+J26</f>
        <v>0</v>
      </c>
    </row>
    <row r="29" spans="1:26" ht="18" customHeight="1" x14ac:dyDescent="0.25">
      <c r="A29" s="11"/>
      <c r="B29" s="75"/>
      <c r="C29" s="127"/>
      <c r="D29" s="130"/>
      <c r="E29" s="21"/>
      <c r="F29" s="11"/>
      <c r="G29" s="52">
        <v>22</v>
      </c>
      <c r="H29" s="107" t="s">
        <v>39</v>
      </c>
      <c r="I29" s="115">
        <f>J28-SUM('SO 14046'!K9:'SO 14046'!K157)</f>
        <v>0</v>
      </c>
      <c r="J29" s="111">
        <f>ROUND(((ROUND(I29,2)*20)*1/100),2)</f>
        <v>0</v>
      </c>
    </row>
    <row r="30" spans="1:26" ht="18" customHeight="1" x14ac:dyDescent="0.25">
      <c r="A30" s="11"/>
      <c r="B30" s="22"/>
      <c r="C30" s="117"/>
      <c r="D30" s="121"/>
      <c r="E30" s="21"/>
      <c r="F30" s="11"/>
      <c r="G30" s="53">
        <v>23</v>
      </c>
      <c r="H30" s="108" t="s">
        <v>40</v>
      </c>
      <c r="I30" s="81">
        <f>SUM('SO 14046'!K9:'SO 14046'!K157)</f>
        <v>0</v>
      </c>
      <c r="J30" s="112">
        <f>ROUND(((ROUND(I30,2)*0)/100),2)</f>
        <v>0</v>
      </c>
    </row>
    <row r="31" spans="1:26" ht="18" customHeight="1" x14ac:dyDescent="0.25">
      <c r="A31" s="11"/>
      <c r="B31" s="23"/>
      <c r="C31" s="131"/>
      <c r="D31" s="132"/>
      <c r="E31" s="21"/>
      <c r="F31" s="11"/>
      <c r="G31" s="102">
        <v>24</v>
      </c>
      <c r="H31" s="106" t="s">
        <v>41</v>
      </c>
      <c r="I31" s="105"/>
      <c r="J31" s="125">
        <f>SUM(J28:J30)</f>
        <v>0</v>
      </c>
    </row>
    <row r="32" spans="1:26" ht="18" customHeight="1" thickBot="1" x14ac:dyDescent="0.3">
      <c r="A32" s="11"/>
      <c r="B32" s="41"/>
      <c r="C32" s="109"/>
      <c r="D32" s="116"/>
      <c r="E32" s="76"/>
      <c r="F32" s="77"/>
      <c r="G32" s="52" t="s">
        <v>42</v>
      </c>
      <c r="H32" s="109"/>
      <c r="I32" s="116"/>
      <c r="J32" s="113"/>
    </row>
    <row r="33" spans="1:10" ht="18" customHeight="1" thickTop="1" x14ac:dyDescent="0.25">
      <c r="A33" s="11"/>
      <c r="B33" s="93"/>
      <c r="C33" s="94"/>
      <c r="D33" s="133" t="s">
        <v>56</v>
      </c>
      <c r="E33" s="15"/>
      <c r="F33" s="95"/>
      <c r="G33" s="103">
        <v>26</v>
      </c>
      <c r="H33" s="134" t="s">
        <v>57</v>
      </c>
      <c r="I33" s="29"/>
      <c r="J33" s="104"/>
    </row>
    <row r="34" spans="1:10" ht="18" customHeight="1" x14ac:dyDescent="0.25">
      <c r="A34" s="11"/>
      <c r="B34" s="24"/>
      <c r="C34" s="20"/>
      <c r="D34" s="14"/>
      <c r="E34" s="14"/>
      <c r="F34" s="14"/>
      <c r="G34" s="14"/>
      <c r="H34" s="14"/>
      <c r="I34" s="29"/>
      <c r="J34" s="32"/>
    </row>
    <row r="35" spans="1:10" ht="18" customHeight="1" x14ac:dyDescent="0.25">
      <c r="A35" s="11"/>
      <c r="B35" s="25"/>
      <c r="C35" s="21"/>
      <c r="D35" s="3"/>
      <c r="E35" s="3"/>
      <c r="F35" s="3"/>
      <c r="G35" s="3"/>
      <c r="H35" s="3"/>
      <c r="I35" s="11"/>
      <c r="J35" s="33"/>
    </row>
    <row r="36" spans="1:10" ht="18" customHeight="1" x14ac:dyDescent="0.25">
      <c r="A36" s="11"/>
      <c r="B36" s="25"/>
      <c r="C36" s="21"/>
      <c r="D36" s="3"/>
      <c r="E36" s="3"/>
      <c r="F36" s="3"/>
      <c r="G36" s="3"/>
      <c r="H36" s="3"/>
      <c r="I36" s="11"/>
      <c r="J36" s="33"/>
    </row>
    <row r="37" spans="1:10" ht="18" customHeight="1" x14ac:dyDescent="0.25">
      <c r="A37" s="11"/>
      <c r="B37" s="25"/>
      <c r="C37" s="21"/>
      <c r="D37" s="3"/>
      <c r="E37" s="3"/>
      <c r="F37" s="3"/>
      <c r="G37" s="3"/>
      <c r="H37" s="3"/>
      <c r="I37" s="11"/>
      <c r="J37" s="33"/>
    </row>
    <row r="38" spans="1:10" ht="18" customHeight="1" x14ac:dyDescent="0.25">
      <c r="A38" s="11"/>
      <c r="B38" s="25"/>
      <c r="C38" s="21"/>
      <c r="D38" s="3"/>
      <c r="E38" s="3"/>
      <c r="F38" s="3"/>
      <c r="G38" s="3"/>
      <c r="H38" s="3"/>
      <c r="I38" s="11"/>
      <c r="J38" s="33"/>
    </row>
    <row r="39" spans="1:10" ht="18" customHeight="1" x14ac:dyDescent="0.25">
      <c r="A39" s="11"/>
      <c r="B39" s="25"/>
      <c r="C39" s="21"/>
      <c r="D39" s="3"/>
      <c r="E39" s="3"/>
      <c r="F39" s="3"/>
      <c r="G39" s="3"/>
      <c r="H39" s="3"/>
      <c r="I39" s="11"/>
      <c r="J39" s="33"/>
    </row>
    <row r="40" spans="1:10" ht="18" customHeight="1" thickBot="1" x14ac:dyDescent="0.3">
      <c r="A40" s="11"/>
      <c r="B40" s="75"/>
      <c r="C40" s="76"/>
      <c r="D40" s="12"/>
      <c r="E40" s="12"/>
      <c r="F40" s="12"/>
      <c r="G40" s="12"/>
      <c r="H40" s="12"/>
      <c r="I40" s="77"/>
      <c r="J40" s="78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mergeCells count="4">
    <mergeCell ref="B2:J2"/>
    <mergeCell ref="B6:J6"/>
    <mergeCell ref="B8:J8"/>
    <mergeCell ref="B10:J10"/>
  </mergeCells>
  <pageMargins left="0.7" right="0.7" top="0.75" bottom="0.75" header="0.3" footer="0.3"/>
  <pageSetup paperSize="9" scale="9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0"/>
  <sheetViews>
    <sheetView workbookViewId="0"/>
  </sheetViews>
  <sheetFormatPr defaultColWidth="0" defaultRowHeight="15" x14ac:dyDescent="0.25"/>
  <cols>
    <col min="1" max="1" width="40.7109375" customWidth="1"/>
    <col min="2" max="4" width="12.7109375" customWidth="1"/>
    <col min="5" max="6" width="15.7109375" customWidth="1"/>
    <col min="7" max="7" width="3.7109375" customWidth="1"/>
    <col min="8" max="9" width="9.140625" hidden="1" customWidth="1"/>
    <col min="10" max="26" width="0" hidden="1" customWidth="1"/>
    <col min="27" max="16384" width="9.140625" hidden="1"/>
  </cols>
  <sheetData>
    <row r="1" spans="1:26" ht="20.100000000000001" customHeight="1" x14ac:dyDescent="0.25">
      <c r="A1" s="207" t="s">
        <v>21</v>
      </c>
      <c r="B1" s="208"/>
      <c r="C1" s="208"/>
      <c r="D1" s="209"/>
      <c r="E1" s="138" t="s">
        <v>18</v>
      </c>
      <c r="F1" s="137"/>
      <c r="W1">
        <v>30.126000000000001</v>
      </c>
    </row>
    <row r="2" spans="1:26" ht="20.100000000000001" customHeight="1" x14ac:dyDescent="0.25">
      <c r="A2" s="207" t="s">
        <v>22</v>
      </c>
      <c r="B2" s="208"/>
      <c r="C2" s="208"/>
      <c r="D2" s="209"/>
      <c r="E2" s="138" t="s">
        <v>16</v>
      </c>
      <c r="F2" s="137"/>
    </row>
    <row r="3" spans="1:26" ht="20.100000000000001" customHeight="1" x14ac:dyDescent="0.25">
      <c r="A3" s="207" t="s">
        <v>23</v>
      </c>
      <c r="B3" s="208"/>
      <c r="C3" s="208"/>
      <c r="D3" s="209"/>
      <c r="E3" s="138" t="s">
        <v>62</v>
      </c>
      <c r="F3" s="137"/>
    </row>
    <row r="4" spans="1:26" x14ac:dyDescent="0.25">
      <c r="A4" s="139" t="s">
        <v>1</v>
      </c>
      <c r="B4" s="136"/>
      <c r="C4" s="136"/>
      <c r="D4" s="136"/>
      <c r="E4" s="136"/>
      <c r="F4" s="136"/>
    </row>
    <row r="5" spans="1:26" x14ac:dyDescent="0.25">
      <c r="A5" s="139" t="s">
        <v>15</v>
      </c>
      <c r="B5" s="136"/>
      <c r="C5" s="136"/>
      <c r="D5" s="136"/>
      <c r="E5" s="136"/>
      <c r="F5" s="136"/>
    </row>
    <row r="6" spans="1:26" x14ac:dyDescent="0.25">
      <c r="A6" s="136"/>
      <c r="B6" s="136"/>
      <c r="C6" s="136"/>
      <c r="D6" s="136"/>
      <c r="E6" s="136"/>
      <c r="F6" s="136"/>
    </row>
    <row r="7" spans="1:26" x14ac:dyDescent="0.25">
      <c r="A7" s="136"/>
      <c r="B7" s="136"/>
      <c r="C7" s="136"/>
      <c r="D7" s="136"/>
      <c r="E7" s="136"/>
      <c r="F7" s="136"/>
    </row>
    <row r="8" spans="1:26" x14ac:dyDescent="0.25">
      <c r="A8" s="140" t="s">
        <v>63</v>
      </c>
      <c r="B8" s="136"/>
      <c r="C8" s="136"/>
      <c r="D8" s="136"/>
      <c r="E8" s="136"/>
      <c r="F8" s="136"/>
    </row>
    <row r="9" spans="1:26" x14ac:dyDescent="0.25">
      <c r="A9" s="141" t="s">
        <v>59</v>
      </c>
      <c r="B9" s="141" t="s">
        <v>53</v>
      </c>
      <c r="C9" s="141" t="s">
        <v>54</v>
      </c>
      <c r="D9" s="141" t="s">
        <v>30</v>
      </c>
      <c r="E9" s="141" t="s">
        <v>60</v>
      </c>
      <c r="F9" s="141" t="s">
        <v>61</v>
      </c>
    </row>
    <row r="10" spans="1:26" x14ac:dyDescent="0.25">
      <c r="A10" s="148" t="s">
        <v>64</v>
      </c>
      <c r="B10" s="149"/>
      <c r="C10" s="145"/>
      <c r="D10" s="145"/>
      <c r="E10" s="146"/>
      <c r="F10" s="146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</row>
    <row r="11" spans="1:26" x14ac:dyDescent="0.25">
      <c r="A11" s="150" t="s">
        <v>65</v>
      </c>
      <c r="B11" s="151">
        <f>'SO 14046'!L15</f>
        <v>0</v>
      </c>
      <c r="C11" s="151">
        <f>'SO 14046'!M15</f>
        <v>0</v>
      </c>
      <c r="D11" s="151">
        <f>'SO 14046'!I15</f>
        <v>0</v>
      </c>
      <c r="E11" s="152">
        <f>'SO 14046'!P15</f>
        <v>0</v>
      </c>
      <c r="F11" s="152">
        <f>'SO 14046'!S15</f>
        <v>0</v>
      </c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</row>
    <row r="12" spans="1:26" x14ac:dyDescent="0.25">
      <c r="A12" s="150" t="s">
        <v>66</v>
      </c>
      <c r="B12" s="151">
        <f>'SO 14046'!L22</f>
        <v>0</v>
      </c>
      <c r="C12" s="151">
        <f>'SO 14046'!M22</f>
        <v>0</v>
      </c>
      <c r="D12" s="151">
        <f>'SO 14046'!I22</f>
        <v>0</v>
      </c>
      <c r="E12" s="152">
        <f>'SO 14046'!P22</f>
        <v>4.13</v>
      </c>
      <c r="F12" s="152">
        <f>'SO 14046'!S22</f>
        <v>0.81</v>
      </c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</row>
    <row r="13" spans="1:26" x14ac:dyDescent="0.25">
      <c r="A13" s="150" t="s">
        <v>67</v>
      </c>
      <c r="B13" s="151">
        <f>'SO 14046'!L34</f>
        <v>0</v>
      </c>
      <c r="C13" s="151">
        <f>'SO 14046'!M34</f>
        <v>0</v>
      </c>
      <c r="D13" s="151">
        <f>'SO 14046'!I34</f>
        <v>0</v>
      </c>
      <c r="E13" s="152">
        <f>'SO 14046'!P34</f>
        <v>5.18</v>
      </c>
      <c r="F13" s="152">
        <f>'SO 14046'!S34</f>
        <v>14.4</v>
      </c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</row>
    <row r="14" spans="1:26" x14ac:dyDescent="0.25">
      <c r="A14" s="150" t="s">
        <v>68</v>
      </c>
      <c r="B14" s="151">
        <f>'SO 14046'!L41</f>
        <v>0</v>
      </c>
      <c r="C14" s="151">
        <f>'SO 14046'!M41</f>
        <v>0</v>
      </c>
      <c r="D14" s="151">
        <f>'SO 14046'!I41</f>
        <v>0</v>
      </c>
      <c r="E14" s="152">
        <f>'SO 14046'!P41</f>
        <v>3.36</v>
      </c>
      <c r="F14" s="152">
        <f>'SO 14046'!S41</f>
        <v>5.3</v>
      </c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</row>
    <row r="15" spans="1:26" x14ac:dyDescent="0.25">
      <c r="A15" s="150" t="s">
        <v>69</v>
      </c>
      <c r="B15" s="151">
        <f>'SO 14046'!L57</f>
        <v>0</v>
      </c>
      <c r="C15" s="151">
        <f>'SO 14046'!M57</f>
        <v>0</v>
      </c>
      <c r="D15" s="151">
        <f>'SO 14046'!I57</f>
        <v>0</v>
      </c>
      <c r="E15" s="152">
        <f>'SO 14046'!P57</f>
        <v>0.42</v>
      </c>
      <c r="F15" s="152">
        <f>'SO 14046'!S57</f>
        <v>11.53</v>
      </c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</row>
    <row r="16" spans="1:26" x14ac:dyDescent="0.25">
      <c r="A16" s="150" t="s">
        <v>70</v>
      </c>
      <c r="B16" s="151">
        <f>'SO 14046'!L74</f>
        <v>0</v>
      </c>
      <c r="C16" s="151">
        <f>'SO 14046'!M74</f>
        <v>0</v>
      </c>
      <c r="D16" s="151">
        <f>'SO 14046'!I74</f>
        <v>0</v>
      </c>
      <c r="E16" s="152">
        <f>'SO 14046'!P74</f>
        <v>0.01</v>
      </c>
      <c r="F16" s="152">
        <f>'SO 14046'!S74</f>
        <v>0.21</v>
      </c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</row>
    <row r="17" spans="1:26" x14ac:dyDescent="0.25">
      <c r="A17" s="150" t="s">
        <v>71</v>
      </c>
      <c r="B17" s="151">
        <f>'SO 14046'!L78</f>
        <v>0</v>
      </c>
      <c r="C17" s="151">
        <f>'SO 14046'!M78</f>
        <v>0</v>
      </c>
      <c r="D17" s="151">
        <f>'SO 14046'!I78</f>
        <v>0</v>
      </c>
      <c r="E17" s="152">
        <f>'SO 14046'!P78</f>
        <v>0</v>
      </c>
      <c r="F17" s="152">
        <f>'SO 14046'!S78</f>
        <v>0</v>
      </c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</row>
    <row r="18" spans="1:26" x14ac:dyDescent="0.25">
      <c r="A18" s="2" t="s">
        <v>64</v>
      </c>
      <c r="B18" s="153">
        <f>'SO 14046'!L80</f>
        <v>0</v>
      </c>
      <c r="C18" s="153">
        <f>'SO 14046'!M80</f>
        <v>0</v>
      </c>
      <c r="D18" s="153">
        <f>'SO 14046'!I80</f>
        <v>0</v>
      </c>
      <c r="E18" s="154">
        <f>'SO 14046'!P80</f>
        <v>13.1</v>
      </c>
      <c r="F18" s="154">
        <f>'SO 14046'!S80</f>
        <v>32.25</v>
      </c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</row>
    <row r="19" spans="1:26" x14ac:dyDescent="0.25">
      <c r="A19" s="1"/>
      <c r="B19" s="143"/>
      <c r="C19" s="143"/>
      <c r="D19" s="143"/>
      <c r="E19" s="142"/>
      <c r="F19" s="142"/>
    </row>
    <row r="20" spans="1:26" x14ac:dyDescent="0.25">
      <c r="A20" s="2" t="s">
        <v>72</v>
      </c>
      <c r="B20" s="153"/>
      <c r="C20" s="151"/>
      <c r="D20" s="151"/>
      <c r="E20" s="152"/>
      <c r="F20" s="152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</row>
    <row r="21" spans="1:26" x14ac:dyDescent="0.25">
      <c r="A21" s="150" t="s">
        <v>73</v>
      </c>
      <c r="B21" s="151">
        <f>'SO 14046'!L89</f>
        <v>0</v>
      </c>
      <c r="C21" s="151">
        <f>'SO 14046'!M89</f>
        <v>0</v>
      </c>
      <c r="D21" s="151">
        <f>'SO 14046'!I89</f>
        <v>0</v>
      </c>
      <c r="E21" s="152">
        <f>'SO 14046'!P89</f>
        <v>1</v>
      </c>
      <c r="F21" s="152">
        <f>'SO 14046'!S89</f>
        <v>0.04</v>
      </c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</row>
    <row r="22" spans="1:26" x14ac:dyDescent="0.25">
      <c r="A22" s="150" t="s">
        <v>74</v>
      </c>
      <c r="B22" s="151">
        <f>'SO 14046'!L95</f>
        <v>0</v>
      </c>
      <c r="C22" s="151">
        <f>'SO 14046'!M95</f>
        <v>0</v>
      </c>
      <c r="D22" s="151">
        <f>'SO 14046'!I95</f>
        <v>0</v>
      </c>
      <c r="E22" s="152">
        <f>'SO 14046'!P95</f>
        <v>0</v>
      </c>
      <c r="F22" s="152">
        <f>'SO 14046'!S95</f>
        <v>0.32</v>
      </c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</row>
    <row r="23" spans="1:26" x14ac:dyDescent="0.25">
      <c r="A23" s="150" t="s">
        <v>75</v>
      </c>
      <c r="B23" s="151">
        <f>'SO 14046'!L100</f>
        <v>0</v>
      </c>
      <c r="C23" s="151">
        <f>'SO 14046'!M100</f>
        <v>0</v>
      </c>
      <c r="D23" s="151">
        <f>'SO 14046'!I100</f>
        <v>0</v>
      </c>
      <c r="E23" s="152">
        <f>'SO 14046'!P100</f>
        <v>0.01</v>
      </c>
      <c r="F23" s="152">
        <f>'SO 14046'!S100</f>
        <v>0.42</v>
      </c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</row>
    <row r="24" spans="1:26" x14ac:dyDescent="0.25">
      <c r="A24" s="150" t="s">
        <v>76</v>
      </c>
      <c r="B24" s="151">
        <f>'SO 14046'!L114</f>
        <v>0</v>
      </c>
      <c r="C24" s="151">
        <f>'SO 14046'!M114</f>
        <v>0</v>
      </c>
      <c r="D24" s="151">
        <f>'SO 14046'!I114</f>
        <v>0</v>
      </c>
      <c r="E24" s="152">
        <f>'SO 14046'!P114</f>
        <v>0.01</v>
      </c>
      <c r="F24" s="152">
        <f>'SO 14046'!S114</f>
        <v>0.1</v>
      </c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</row>
    <row r="25" spans="1:26" x14ac:dyDescent="0.25">
      <c r="A25" s="150" t="s">
        <v>77</v>
      </c>
      <c r="B25" s="151">
        <f>'SO 14046'!L124</f>
        <v>0</v>
      </c>
      <c r="C25" s="151">
        <f>'SO 14046'!M124</f>
        <v>0</v>
      </c>
      <c r="D25" s="151">
        <f>'SO 14046'!I124</f>
        <v>0</v>
      </c>
      <c r="E25" s="152">
        <f>'SO 14046'!P124</f>
        <v>0.19</v>
      </c>
      <c r="F25" s="152">
        <f>'SO 14046'!S124</f>
        <v>0.28999999999999998</v>
      </c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</row>
    <row r="26" spans="1:26" x14ac:dyDescent="0.25">
      <c r="A26" s="150" t="s">
        <v>78</v>
      </c>
      <c r="B26" s="151">
        <f>'SO 14046'!L131</f>
        <v>0</v>
      </c>
      <c r="C26" s="151">
        <f>'SO 14046'!M131</f>
        <v>0</v>
      </c>
      <c r="D26" s="151">
        <f>'SO 14046'!I131</f>
        <v>0</v>
      </c>
      <c r="E26" s="152">
        <f>'SO 14046'!P131</f>
        <v>0.02</v>
      </c>
      <c r="F26" s="152">
        <f>'SO 14046'!S131</f>
        <v>0.98</v>
      </c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</row>
    <row r="27" spans="1:26" x14ac:dyDescent="0.25">
      <c r="A27" s="150" t="s">
        <v>79</v>
      </c>
      <c r="B27" s="151">
        <f>'SO 14046'!L136</f>
        <v>0</v>
      </c>
      <c r="C27" s="151">
        <f>'SO 14046'!M136</f>
        <v>0</v>
      </c>
      <c r="D27" s="151">
        <f>'SO 14046'!I136</f>
        <v>0</v>
      </c>
      <c r="E27" s="152">
        <f>'SO 14046'!P136</f>
        <v>0</v>
      </c>
      <c r="F27" s="152">
        <f>'SO 14046'!S136</f>
        <v>0</v>
      </c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</row>
    <row r="28" spans="1:26" x14ac:dyDescent="0.25">
      <c r="A28" s="150" t="s">
        <v>80</v>
      </c>
      <c r="B28" s="151">
        <f>'SO 14046'!L142</f>
        <v>0</v>
      </c>
      <c r="C28" s="151">
        <f>'SO 14046'!M142</f>
        <v>0</v>
      </c>
      <c r="D28" s="151">
        <f>'SO 14046'!I142</f>
        <v>0</v>
      </c>
      <c r="E28" s="152">
        <f>'SO 14046'!P142</f>
        <v>0.02</v>
      </c>
      <c r="F28" s="152">
        <f>'SO 14046'!S142</f>
        <v>0.32</v>
      </c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</row>
    <row r="29" spans="1:26" x14ac:dyDescent="0.25">
      <c r="A29" s="150" t="s">
        <v>81</v>
      </c>
      <c r="B29" s="151">
        <f>'SO 14046'!L146</f>
        <v>0</v>
      </c>
      <c r="C29" s="151">
        <f>'SO 14046'!M146</f>
        <v>0</v>
      </c>
      <c r="D29" s="151">
        <f>'SO 14046'!I146</f>
        <v>0</v>
      </c>
      <c r="E29" s="152">
        <f>'SO 14046'!P146</f>
        <v>0</v>
      </c>
      <c r="F29" s="152">
        <f>'SO 14046'!S146</f>
        <v>0.03</v>
      </c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</row>
    <row r="30" spans="1:26" x14ac:dyDescent="0.25">
      <c r="A30" s="2" t="s">
        <v>72</v>
      </c>
      <c r="B30" s="153">
        <f>'SO 14046'!L148</f>
        <v>0</v>
      </c>
      <c r="C30" s="153">
        <f>'SO 14046'!M148</f>
        <v>0</v>
      </c>
      <c r="D30" s="153">
        <f>'SO 14046'!I148</f>
        <v>0</v>
      </c>
      <c r="E30" s="154">
        <f>'SO 14046'!P148</f>
        <v>1.26</v>
      </c>
      <c r="F30" s="154">
        <f>'SO 14046'!S148</f>
        <v>2.5</v>
      </c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</row>
    <row r="31" spans="1:26" x14ac:dyDescent="0.25">
      <c r="A31" s="1"/>
      <c r="B31" s="143"/>
      <c r="C31" s="143"/>
      <c r="D31" s="143"/>
      <c r="E31" s="142"/>
      <c r="F31" s="142"/>
    </row>
    <row r="32" spans="1:26" x14ac:dyDescent="0.25">
      <c r="A32" s="2" t="s">
        <v>82</v>
      </c>
      <c r="B32" s="153"/>
      <c r="C32" s="151"/>
      <c r="D32" s="151"/>
      <c r="E32" s="152"/>
      <c r="F32" s="152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</row>
    <row r="33" spans="1:26" x14ac:dyDescent="0.25">
      <c r="A33" s="150" t="s">
        <v>83</v>
      </c>
      <c r="B33" s="151">
        <f>'SO 14046'!L155</f>
        <v>0</v>
      </c>
      <c r="C33" s="151">
        <f>'SO 14046'!M155</f>
        <v>0</v>
      </c>
      <c r="D33" s="151">
        <f>'SO 14046'!I155</f>
        <v>0</v>
      </c>
      <c r="E33" s="152">
        <f>'SO 14046'!P155</f>
        <v>0</v>
      </c>
      <c r="F33" s="152">
        <f>'SO 14046'!S155</f>
        <v>0.02</v>
      </c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</row>
    <row r="34" spans="1:26" x14ac:dyDescent="0.25">
      <c r="A34" s="2" t="s">
        <v>82</v>
      </c>
      <c r="B34" s="153">
        <f>'SO 14046'!L157</f>
        <v>0</v>
      </c>
      <c r="C34" s="153">
        <f>'SO 14046'!M157</f>
        <v>0</v>
      </c>
      <c r="D34" s="153">
        <f>'SO 14046'!I157</f>
        <v>0</v>
      </c>
      <c r="E34" s="154">
        <f>'SO 14046'!S157</f>
        <v>0.02</v>
      </c>
      <c r="F34" s="154">
        <f>'SO 14046'!V157</f>
        <v>0</v>
      </c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</row>
    <row r="35" spans="1:26" x14ac:dyDescent="0.25">
      <c r="A35" s="1"/>
      <c r="B35" s="143"/>
      <c r="C35" s="143"/>
      <c r="D35" s="143"/>
      <c r="E35" s="142"/>
      <c r="F35" s="142"/>
    </row>
    <row r="36" spans="1:26" x14ac:dyDescent="0.25">
      <c r="A36" s="2" t="s">
        <v>84</v>
      </c>
      <c r="B36" s="153">
        <f>'SO 14046'!L158</f>
        <v>0</v>
      </c>
      <c r="C36" s="153">
        <f>'SO 14046'!M158</f>
        <v>0</v>
      </c>
      <c r="D36" s="153">
        <f>'SO 14046'!I158</f>
        <v>0</v>
      </c>
      <c r="E36" s="154">
        <f>'SO 14046'!S158</f>
        <v>34.770000000000003</v>
      </c>
      <c r="F36" s="154">
        <f>'SO 14046'!V158</f>
        <v>1.67</v>
      </c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</row>
    <row r="37" spans="1:26" x14ac:dyDescent="0.25">
      <c r="A37" s="1"/>
      <c r="B37" s="143"/>
      <c r="C37" s="143"/>
      <c r="D37" s="143"/>
      <c r="E37" s="142"/>
      <c r="F37" s="142"/>
    </row>
    <row r="38" spans="1:26" x14ac:dyDescent="0.25">
      <c r="A38" s="1"/>
      <c r="B38" s="143"/>
      <c r="C38" s="143"/>
      <c r="D38" s="143"/>
      <c r="E38" s="142"/>
      <c r="F38" s="142"/>
    </row>
    <row r="39" spans="1:26" x14ac:dyDescent="0.25">
      <c r="A39" s="1"/>
      <c r="B39" s="143"/>
      <c r="C39" s="143"/>
      <c r="D39" s="143"/>
      <c r="E39" s="142"/>
      <c r="F39" s="142"/>
    </row>
    <row r="40" spans="1:26" x14ac:dyDescent="0.25">
      <c r="A40" s="1"/>
      <c r="B40" s="143"/>
      <c r="C40" s="143"/>
      <c r="D40" s="143"/>
      <c r="E40" s="142"/>
      <c r="F40" s="142"/>
    </row>
    <row r="41" spans="1:26" x14ac:dyDescent="0.25">
      <c r="A41" s="1"/>
      <c r="B41" s="143"/>
      <c r="C41" s="143"/>
      <c r="D41" s="143"/>
      <c r="E41" s="142"/>
      <c r="F41" s="142"/>
    </row>
    <row r="42" spans="1:26" x14ac:dyDescent="0.25">
      <c r="A42" s="1"/>
      <c r="B42" s="143"/>
      <c r="C42" s="143"/>
      <c r="D42" s="143"/>
      <c r="E42" s="142"/>
      <c r="F42" s="142"/>
    </row>
    <row r="43" spans="1:26" x14ac:dyDescent="0.25">
      <c r="A43" s="1"/>
      <c r="B43" s="143"/>
      <c r="C43" s="143"/>
      <c r="D43" s="143"/>
      <c r="E43" s="142"/>
      <c r="F43" s="142"/>
    </row>
    <row r="44" spans="1:26" x14ac:dyDescent="0.25">
      <c r="A44" s="1"/>
      <c r="B44" s="143"/>
      <c r="C44" s="143"/>
      <c r="D44" s="143"/>
      <c r="E44" s="142"/>
      <c r="F44" s="142"/>
    </row>
    <row r="45" spans="1:26" x14ac:dyDescent="0.25">
      <c r="A45" s="1"/>
      <c r="B45" s="143"/>
      <c r="C45" s="143"/>
      <c r="D45" s="143"/>
      <c r="E45" s="142"/>
      <c r="F45" s="142"/>
    </row>
    <row r="46" spans="1:26" x14ac:dyDescent="0.25">
      <c r="A46" s="1"/>
      <c r="B46" s="143"/>
      <c r="C46" s="143"/>
      <c r="D46" s="143"/>
      <c r="E46" s="142"/>
      <c r="F46" s="142"/>
    </row>
    <row r="47" spans="1:26" x14ac:dyDescent="0.25">
      <c r="A47" s="1"/>
      <c r="B47" s="143"/>
      <c r="C47" s="143"/>
      <c r="D47" s="143"/>
      <c r="E47" s="142"/>
      <c r="F47" s="142"/>
    </row>
    <row r="48" spans="1:26" x14ac:dyDescent="0.25">
      <c r="A48" s="1"/>
      <c r="B48" s="143"/>
      <c r="C48" s="143"/>
      <c r="D48" s="143"/>
      <c r="E48" s="142"/>
      <c r="F48" s="142"/>
    </row>
    <row r="49" spans="1:6" x14ac:dyDescent="0.25">
      <c r="A49" s="1"/>
      <c r="B49" s="143"/>
      <c r="C49" s="143"/>
      <c r="D49" s="143"/>
      <c r="E49" s="142"/>
      <c r="F49" s="142"/>
    </row>
    <row r="50" spans="1:6" x14ac:dyDescent="0.25">
      <c r="A50" s="1"/>
      <c r="B50" s="143"/>
      <c r="C50" s="143"/>
      <c r="D50" s="143"/>
      <c r="E50" s="142"/>
      <c r="F50" s="142"/>
    </row>
    <row r="51" spans="1:6" x14ac:dyDescent="0.25">
      <c r="A51" s="1"/>
      <c r="B51" s="143"/>
      <c r="C51" s="143"/>
      <c r="D51" s="143"/>
      <c r="E51" s="142"/>
      <c r="F51" s="142"/>
    </row>
    <row r="52" spans="1:6" x14ac:dyDescent="0.25">
      <c r="A52" s="1"/>
      <c r="B52" s="143"/>
      <c r="C52" s="143"/>
      <c r="D52" s="143"/>
      <c r="E52" s="142"/>
      <c r="F52" s="142"/>
    </row>
    <row r="53" spans="1:6" x14ac:dyDescent="0.25">
      <c r="A53" s="1"/>
      <c r="B53" s="143"/>
      <c r="C53" s="143"/>
      <c r="D53" s="143"/>
      <c r="E53" s="142"/>
      <c r="F53" s="142"/>
    </row>
    <row r="54" spans="1:6" x14ac:dyDescent="0.25">
      <c r="A54" s="1"/>
      <c r="B54" s="143"/>
      <c r="C54" s="143"/>
      <c r="D54" s="143"/>
      <c r="E54" s="142"/>
      <c r="F54" s="142"/>
    </row>
    <row r="55" spans="1:6" x14ac:dyDescent="0.25">
      <c r="A55" s="1"/>
      <c r="B55" s="143"/>
      <c r="C55" s="143"/>
      <c r="D55" s="143"/>
      <c r="E55" s="142"/>
      <c r="F55" s="142"/>
    </row>
    <row r="56" spans="1:6" x14ac:dyDescent="0.25">
      <c r="A56" s="1"/>
      <c r="B56" s="143"/>
      <c r="C56" s="143"/>
      <c r="D56" s="143"/>
      <c r="E56" s="142"/>
      <c r="F56" s="142"/>
    </row>
    <row r="57" spans="1:6" x14ac:dyDescent="0.25">
      <c r="A57" s="1"/>
      <c r="B57" s="143"/>
      <c r="C57" s="143"/>
      <c r="D57" s="143"/>
      <c r="E57" s="142"/>
      <c r="F57" s="142"/>
    </row>
    <row r="58" spans="1:6" x14ac:dyDescent="0.25">
      <c r="A58" s="1"/>
      <c r="B58" s="1"/>
      <c r="C58" s="1"/>
      <c r="D58" s="1"/>
      <c r="E58" s="1"/>
      <c r="F58" s="1"/>
    </row>
    <row r="59" spans="1:6" x14ac:dyDescent="0.25">
      <c r="A59" s="1"/>
      <c r="B59" s="1"/>
      <c r="C59" s="1"/>
      <c r="D59" s="1"/>
      <c r="E59" s="1"/>
      <c r="F59" s="1"/>
    </row>
    <row r="60" spans="1:6" x14ac:dyDescent="0.25">
      <c r="A60" s="1"/>
      <c r="B60" s="1"/>
      <c r="C60" s="1"/>
      <c r="D60" s="1"/>
      <c r="E60" s="1"/>
      <c r="F60" s="1"/>
    </row>
    <row r="61" spans="1:6" x14ac:dyDescent="0.25">
      <c r="A61" s="1"/>
      <c r="B61" s="1"/>
      <c r="C61" s="1"/>
      <c r="D61" s="1"/>
      <c r="E61" s="1"/>
      <c r="F61" s="1"/>
    </row>
    <row r="62" spans="1:6" x14ac:dyDescent="0.25">
      <c r="A62" s="1"/>
      <c r="B62" s="1"/>
      <c r="C62" s="1"/>
      <c r="D62" s="1"/>
      <c r="E62" s="1"/>
      <c r="F62" s="1"/>
    </row>
    <row r="63" spans="1:6" x14ac:dyDescent="0.25">
      <c r="A63" s="1"/>
      <c r="B63" s="1"/>
      <c r="C63" s="1"/>
      <c r="D63" s="1"/>
      <c r="E63" s="1"/>
      <c r="F63" s="1"/>
    </row>
    <row r="64" spans="1:6" x14ac:dyDescent="0.25">
      <c r="A64" s="1"/>
      <c r="B64" s="1"/>
      <c r="C64" s="1"/>
      <c r="D64" s="1"/>
      <c r="E64" s="1"/>
      <c r="F64" s="1"/>
    </row>
    <row r="65" spans="1:6" x14ac:dyDescent="0.25">
      <c r="A65" s="1"/>
      <c r="B65" s="1"/>
      <c r="C65" s="1"/>
      <c r="D65" s="1"/>
      <c r="E65" s="1"/>
      <c r="F65" s="1"/>
    </row>
    <row r="66" spans="1:6" x14ac:dyDescent="0.25">
      <c r="A66" s="1"/>
      <c r="B66" s="1"/>
      <c r="C66" s="1"/>
      <c r="D66" s="1"/>
      <c r="E66" s="1"/>
      <c r="F66" s="1"/>
    </row>
    <row r="67" spans="1:6" x14ac:dyDescent="0.25">
      <c r="A67" s="1"/>
      <c r="B67" s="1"/>
      <c r="C67" s="1"/>
      <c r="D67" s="1"/>
      <c r="E67" s="1"/>
      <c r="F67" s="1"/>
    </row>
    <row r="68" spans="1:6" x14ac:dyDescent="0.25">
      <c r="A68" s="1"/>
      <c r="B68" s="1"/>
      <c r="C68" s="1"/>
      <c r="D68" s="1"/>
      <c r="E68" s="1"/>
      <c r="F68" s="1"/>
    </row>
    <row r="69" spans="1:6" x14ac:dyDescent="0.25">
      <c r="A69" s="1"/>
      <c r="B69" s="1"/>
      <c r="C69" s="1"/>
      <c r="D69" s="1"/>
      <c r="E69" s="1"/>
      <c r="F69" s="1"/>
    </row>
    <row r="70" spans="1:6" x14ac:dyDescent="0.25">
      <c r="A70" s="1"/>
      <c r="B70" s="1"/>
      <c r="C70" s="1"/>
      <c r="D70" s="1"/>
      <c r="E70" s="1"/>
      <c r="F70" s="1"/>
    </row>
    <row r="71" spans="1:6" x14ac:dyDescent="0.25">
      <c r="A71" s="1"/>
      <c r="B71" s="1"/>
      <c r="C71" s="1"/>
      <c r="D71" s="1"/>
      <c r="E71" s="1"/>
      <c r="F71" s="1"/>
    </row>
    <row r="72" spans="1:6" x14ac:dyDescent="0.25">
      <c r="A72" s="1"/>
      <c r="B72" s="1"/>
      <c r="C72" s="1"/>
      <c r="D72" s="1"/>
      <c r="E72" s="1"/>
      <c r="F72" s="1"/>
    </row>
    <row r="73" spans="1:6" x14ac:dyDescent="0.25">
      <c r="A73" s="1"/>
      <c r="B73" s="1"/>
      <c r="C73" s="1"/>
      <c r="D73" s="1"/>
      <c r="E73" s="1"/>
      <c r="F73" s="1"/>
    </row>
    <row r="74" spans="1:6" x14ac:dyDescent="0.25">
      <c r="A74" s="1"/>
      <c r="B74" s="1"/>
      <c r="C74" s="1"/>
      <c r="D74" s="1"/>
      <c r="E74" s="1"/>
      <c r="F74" s="1"/>
    </row>
    <row r="75" spans="1:6" x14ac:dyDescent="0.25">
      <c r="A75" s="1"/>
      <c r="B75" s="1"/>
      <c r="C75" s="1"/>
      <c r="D75" s="1"/>
      <c r="E75" s="1"/>
      <c r="F75" s="1"/>
    </row>
    <row r="76" spans="1:6" x14ac:dyDescent="0.25">
      <c r="A76" s="1"/>
      <c r="B76" s="1"/>
      <c r="C76" s="1"/>
      <c r="D76" s="1"/>
      <c r="E76" s="1"/>
      <c r="F76" s="1"/>
    </row>
    <row r="77" spans="1:6" x14ac:dyDescent="0.25">
      <c r="A77" s="1"/>
      <c r="B77" s="1"/>
      <c r="C77" s="1"/>
      <c r="D77" s="1"/>
      <c r="E77" s="1"/>
      <c r="F77" s="1"/>
    </row>
    <row r="78" spans="1:6" x14ac:dyDescent="0.25">
      <c r="A78" s="1"/>
      <c r="B78" s="1"/>
      <c r="C78" s="1"/>
      <c r="D78" s="1"/>
      <c r="E78" s="1"/>
      <c r="F78" s="1"/>
    </row>
    <row r="79" spans="1:6" x14ac:dyDescent="0.25">
      <c r="A79" s="1"/>
      <c r="B79" s="1"/>
      <c r="C79" s="1"/>
      <c r="D79" s="1"/>
      <c r="E79" s="1"/>
      <c r="F79" s="1"/>
    </row>
    <row r="80" spans="1:6" x14ac:dyDescent="0.25">
      <c r="A80" s="1"/>
      <c r="B80" s="1"/>
      <c r="C80" s="1"/>
      <c r="D80" s="1"/>
      <c r="E80" s="1"/>
      <c r="F80" s="1"/>
    </row>
    <row r="81" spans="1:6" x14ac:dyDescent="0.25">
      <c r="A81" s="1"/>
      <c r="B81" s="1"/>
      <c r="C81" s="1"/>
      <c r="D81" s="1"/>
      <c r="E81" s="1"/>
      <c r="F81" s="1"/>
    </row>
    <row r="82" spans="1:6" x14ac:dyDescent="0.25">
      <c r="A82" s="1"/>
      <c r="B82" s="1"/>
      <c r="C82" s="1"/>
      <c r="D82" s="1"/>
      <c r="E82" s="1"/>
      <c r="F82" s="1"/>
    </row>
    <row r="83" spans="1:6" x14ac:dyDescent="0.25">
      <c r="A83" s="1"/>
      <c r="B83" s="1"/>
      <c r="C83" s="1"/>
      <c r="D83" s="1"/>
      <c r="E83" s="1"/>
      <c r="F83" s="1"/>
    </row>
    <row r="84" spans="1:6" x14ac:dyDescent="0.25">
      <c r="A84" s="1"/>
      <c r="B84" s="1"/>
      <c r="C84" s="1"/>
      <c r="D84" s="1"/>
      <c r="E84" s="1"/>
      <c r="F84" s="1"/>
    </row>
    <row r="85" spans="1:6" x14ac:dyDescent="0.25">
      <c r="A85" s="1"/>
      <c r="B85" s="1"/>
      <c r="C85" s="1"/>
      <c r="D85" s="1"/>
      <c r="E85" s="1"/>
      <c r="F85" s="1"/>
    </row>
    <row r="86" spans="1:6" x14ac:dyDescent="0.25">
      <c r="A86" s="1"/>
      <c r="B86" s="1"/>
      <c r="C86" s="1"/>
      <c r="D86" s="1"/>
      <c r="E86" s="1"/>
      <c r="F86" s="1"/>
    </row>
    <row r="87" spans="1:6" x14ac:dyDescent="0.25">
      <c r="A87" s="1"/>
      <c r="B87" s="1"/>
      <c r="C87" s="1"/>
      <c r="D87" s="1"/>
      <c r="E87" s="1"/>
      <c r="F87" s="1"/>
    </row>
    <row r="88" spans="1:6" x14ac:dyDescent="0.25">
      <c r="A88" s="1"/>
      <c r="B88" s="1"/>
      <c r="C88" s="1"/>
      <c r="D88" s="1"/>
      <c r="E88" s="1"/>
      <c r="F88" s="1"/>
    </row>
    <row r="89" spans="1:6" x14ac:dyDescent="0.25">
      <c r="A89" s="1"/>
      <c r="B89" s="1"/>
      <c r="C89" s="1"/>
      <c r="D89" s="1"/>
      <c r="E89" s="1"/>
      <c r="F89" s="1"/>
    </row>
    <row r="90" spans="1:6" x14ac:dyDescent="0.25">
      <c r="A90" s="1"/>
      <c r="B90" s="1"/>
      <c r="C90" s="1"/>
      <c r="D90" s="1"/>
      <c r="E90" s="1"/>
      <c r="F90" s="1"/>
    </row>
    <row r="91" spans="1:6" x14ac:dyDescent="0.25">
      <c r="A91" s="1"/>
      <c r="B91" s="1"/>
      <c r="C91" s="1"/>
      <c r="D91" s="1"/>
      <c r="E91" s="1"/>
      <c r="F91" s="1"/>
    </row>
    <row r="92" spans="1:6" x14ac:dyDescent="0.25">
      <c r="A92" s="1"/>
      <c r="B92" s="1"/>
      <c r="C92" s="1"/>
      <c r="D92" s="1"/>
      <c r="E92" s="1"/>
      <c r="F92" s="1"/>
    </row>
    <row r="93" spans="1:6" x14ac:dyDescent="0.25">
      <c r="A93" s="1"/>
      <c r="B93" s="1"/>
      <c r="C93" s="1"/>
      <c r="D93" s="1"/>
      <c r="E93" s="1"/>
      <c r="F93" s="1"/>
    </row>
    <row r="94" spans="1:6" x14ac:dyDescent="0.25">
      <c r="A94" s="1"/>
      <c r="B94" s="1"/>
      <c r="C94" s="1"/>
      <c r="D94" s="1"/>
      <c r="E94" s="1"/>
      <c r="F94" s="1"/>
    </row>
    <row r="95" spans="1:6" x14ac:dyDescent="0.25">
      <c r="A95" s="1"/>
      <c r="B95" s="1"/>
      <c r="C95" s="1"/>
      <c r="D95" s="1"/>
      <c r="E95" s="1"/>
      <c r="F95" s="1"/>
    </row>
    <row r="96" spans="1:6" x14ac:dyDescent="0.25">
      <c r="A96" s="1"/>
      <c r="B96" s="1"/>
      <c r="C96" s="1"/>
      <c r="D96" s="1"/>
      <c r="E96" s="1"/>
      <c r="F96" s="1"/>
    </row>
    <row r="97" spans="1:6" x14ac:dyDescent="0.25">
      <c r="A97" s="1"/>
      <c r="B97" s="1"/>
      <c r="C97" s="1"/>
      <c r="D97" s="1"/>
      <c r="E97" s="1"/>
      <c r="F97" s="1"/>
    </row>
    <row r="98" spans="1:6" x14ac:dyDescent="0.25">
      <c r="A98" s="1"/>
      <c r="B98" s="1"/>
      <c r="C98" s="1"/>
      <c r="D98" s="1"/>
      <c r="E98" s="1"/>
      <c r="F98" s="1"/>
    </row>
    <row r="99" spans="1:6" x14ac:dyDescent="0.25">
      <c r="A99" s="1"/>
      <c r="B99" s="1"/>
      <c r="C99" s="1"/>
      <c r="D99" s="1"/>
      <c r="E99" s="1"/>
      <c r="F99" s="1"/>
    </row>
    <row r="100" spans="1:6" x14ac:dyDescent="0.25">
      <c r="A100" s="1"/>
      <c r="B100" s="1"/>
      <c r="C100" s="1"/>
      <c r="D100" s="1"/>
      <c r="E100" s="1"/>
      <c r="F100" s="1"/>
    </row>
    <row r="101" spans="1:6" x14ac:dyDescent="0.25">
      <c r="A101" s="1"/>
      <c r="B101" s="1"/>
      <c r="C101" s="1"/>
      <c r="D101" s="1"/>
      <c r="E101" s="1"/>
      <c r="F101" s="1"/>
    </row>
    <row r="102" spans="1:6" x14ac:dyDescent="0.25">
      <c r="A102" s="1"/>
      <c r="B102" s="1"/>
      <c r="C102" s="1"/>
      <c r="D102" s="1"/>
      <c r="E102" s="1"/>
      <c r="F102" s="1"/>
    </row>
    <row r="103" spans="1:6" x14ac:dyDescent="0.25">
      <c r="A103" s="1"/>
      <c r="B103" s="1"/>
      <c r="C103" s="1"/>
      <c r="D103" s="1"/>
      <c r="E103" s="1"/>
      <c r="F103" s="1"/>
    </row>
    <row r="104" spans="1:6" x14ac:dyDescent="0.25">
      <c r="A104" s="1"/>
      <c r="B104" s="1"/>
      <c r="C104" s="1"/>
      <c r="D104" s="1"/>
      <c r="E104" s="1"/>
      <c r="F104" s="1"/>
    </row>
    <row r="105" spans="1:6" x14ac:dyDescent="0.25">
      <c r="A105" s="1"/>
      <c r="B105" s="1"/>
      <c r="C105" s="1"/>
      <c r="D105" s="1"/>
      <c r="E105" s="1"/>
      <c r="F105" s="1"/>
    </row>
    <row r="106" spans="1:6" x14ac:dyDescent="0.25">
      <c r="A106" s="1"/>
      <c r="B106" s="1"/>
      <c r="C106" s="1"/>
      <c r="D106" s="1"/>
      <c r="E106" s="1"/>
      <c r="F106" s="1"/>
    </row>
    <row r="107" spans="1:6" x14ac:dyDescent="0.25">
      <c r="A107" s="1"/>
      <c r="B107" s="1"/>
      <c r="C107" s="1"/>
      <c r="D107" s="1"/>
      <c r="E107" s="1"/>
      <c r="F107" s="1"/>
    </row>
    <row r="108" spans="1:6" x14ac:dyDescent="0.25">
      <c r="A108" s="1"/>
      <c r="B108" s="1"/>
      <c r="C108" s="1"/>
      <c r="D108" s="1"/>
      <c r="E108" s="1"/>
      <c r="F108" s="1"/>
    </row>
    <row r="109" spans="1:6" x14ac:dyDescent="0.25">
      <c r="A109" s="1"/>
      <c r="B109" s="1"/>
      <c r="C109" s="1"/>
      <c r="D109" s="1"/>
      <c r="E109" s="1"/>
      <c r="F109" s="1"/>
    </row>
    <row r="110" spans="1:6" x14ac:dyDescent="0.25">
      <c r="A110" s="1"/>
      <c r="B110" s="1"/>
      <c r="C110" s="1"/>
      <c r="D110" s="1"/>
      <c r="E110" s="1"/>
      <c r="F110" s="1"/>
    </row>
    <row r="111" spans="1:6" x14ac:dyDescent="0.25">
      <c r="A111" s="1"/>
      <c r="B111" s="1"/>
      <c r="C111" s="1"/>
      <c r="D111" s="1"/>
      <c r="E111" s="1"/>
      <c r="F111" s="1"/>
    </row>
    <row r="112" spans="1:6" x14ac:dyDescent="0.25">
      <c r="A112" s="1"/>
      <c r="B112" s="1"/>
      <c r="C112" s="1"/>
      <c r="D112" s="1"/>
      <c r="E112" s="1"/>
      <c r="F112" s="1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1"/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x14ac:dyDescent="0.25">
      <c r="A123" s="1"/>
      <c r="B123" s="1"/>
      <c r="C123" s="1"/>
      <c r="D123" s="1"/>
      <c r="E123" s="1"/>
      <c r="F123" s="1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1"/>
      <c r="B125" s="1"/>
      <c r="C125" s="1"/>
      <c r="D125" s="1"/>
      <c r="E125" s="1"/>
      <c r="F125" s="1"/>
    </row>
    <row r="126" spans="1:6" x14ac:dyDescent="0.25">
      <c r="A126" s="1"/>
      <c r="B126" s="1"/>
      <c r="C126" s="1"/>
      <c r="D126" s="1"/>
      <c r="E126" s="1"/>
      <c r="F126" s="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C462" s="1"/>
      <c r="D462" s="1"/>
      <c r="E462" s="1"/>
      <c r="F462" s="1"/>
    </row>
    <row r="463" spans="1:6" x14ac:dyDescent="0.25">
      <c r="A463" s="1"/>
      <c r="B463" s="1"/>
      <c r="C463" s="1"/>
      <c r="D463" s="1"/>
      <c r="E463" s="1"/>
      <c r="F463" s="1"/>
    </row>
    <row r="464" spans="1:6" x14ac:dyDescent="0.25">
      <c r="A464" s="1"/>
      <c r="B464" s="1"/>
      <c r="C464" s="1"/>
      <c r="D464" s="1"/>
      <c r="E464" s="1"/>
      <c r="F464" s="1"/>
    </row>
    <row r="465" spans="1:6" x14ac:dyDescent="0.25">
      <c r="A465" s="1"/>
      <c r="B465" s="1"/>
      <c r="C465" s="1"/>
      <c r="D465" s="1"/>
      <c r="E465" s="1"/>
      <c r="F465" s="1"/>
    </row>
    <row r="466" spans="1:6" x14ac:dyDescent="0.25">
      <c r="A466" s="1"/>
      <c r="B466" s="1"/>
      <c r="C466" s="1"/>
      <c r="D466" s="1"/>
      <c r="E466" s="1"/>
      <c r="F466" s="1"/>
    </row>
    <row r="467" spans="1:6" x14ac:dyDescent="0.25">
      <c r="A467" s="1"/>
      <c r="B467" s="1"/>
      <c r="C467" s="1"/>
      <c r="D467" s="1"/>
      <c r="E467" s="1"/>
      <c r="F467" s="1"/>
    </row>
    <row r="468" spans="1:6" x14ac:dyDescent="0.25">
      <c r="A468" s="1"/>
      <c r="B468" s="1"/>
      <c r="C468" s="1"/>
      <c r="D468" s="1"/>
      <c r="E468" s="1"/>
      <c r="F468" s="1"/>
    </row>
    <row r="469" spans="1:6" x14ac:dyDescent="0.25">
      <c r="A469" s="1"/>
      <c r="B469" s="1"/>
      <c r="C469" s="1"/>
      <c r="D469" s="1"/>
      <c r="E469" s="1"/>
      <c r="F469" s="1"/>
    </row>
    <row r="470" spans="1:6" x14ac:dyDescent="0.25">
      <c r="A470" s="1"/>
      <c r="B470" s="1"/>
      <c r="C470" s="1"/>
      <c r="D470" s="1"/>
      <c r="E470" s="1"/>
      <c r="F470" s="1"/>
    </row>
    <row r="471" spans="1:6" x14ac:dyDescent="0.25">
      <c r="A471" s="1"/>
      <c r="B471" s="1"/>
      <c r="C471" s="1"/>
      <c r="D471" s="1"/>
      <c r="E471" s="1"/>
      <c r="F471" s="1"/>
    </row>
    <row r="472" spans="1:6" x14ac:dyDescent="0.25">
      <c r="A472" s="1"/>
      <c r="B472" s="1"/>
      <c r="C472" s="1"/>
      <c r="D472" s="1"/>
      <c r="E472" s="1"/>
      <c r="F472" s="1"/>
    </row>
    <row r="473" spans="1:6" x14ac:dyDescent="0.25">
      <c r="A473" s="1"/>
      <c r="B473" s="1"/>
      <c r="C473" s="1"/>
      <c r="D473" s="1"/>
      <c r="E473" s="1"/>
      <c r="F473" s="1"/>
    </row>
    <row r="474" spans="1:6" x14ac:dyDescent="0.25">
      <c r="A474" s="1"/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1"/>
      <c r="D482" s="1"/>
      <c r="E482" s="1"/>
      <c r="F482" s="1"/>
    </row>
    <row r="483" spans="1:6" x14ac:dyDescent="0.25">
      <c r="A483" s="1"/>
      <c r="B483" s="1"/>
      <c r="C483" s="1"/>
      <c r="D483" s="1"/>
      <c r="E483" s="1"/>
      <c r="F483" s="1"/>
    </row>
    <row r="484" spans="1:6" x14ac:dyDescent="0.25">
      <c r="A484" s="1"/>
      <c r="B484" s="1"/>
      <c r="C484" s="1"/>
      <c r="D484" s="1"/>
      <c r="E484" s="1"/>
      <c r="F484" s="1"/>
    </row>
    <row r="485" spans="1:6" x14ac:dyDescent="0.25">
      <c r="A485" s="1"/>
      <c r="B485" s="1"/>
      <c r="C485" s="1"/>
      <c r="D485" s="1"/>
      <c r="E485" s="1"/>
      <c r="F485" s="1"/>
    </row>
    <row r="486" spans="1:6" x14ac:dyDescent="0.25">
      <c r="A486" s="1"/>
      <c r="B486" s="1"/>
      <c r="C486" s="1"/>
      <c r="D486" s="1"/>
      <c r="E486" s="1"/>
      <c r="F486" s="1"/>
    </row>
    <row r="487" spans="1:6" x14ac:dyDescent="0.25">
      <c r="A487" s="1"/>
      <c r="B487" s="1"/>
      <c r="C487" s="1"/>
      <c r="D487" s="1"/>
      <c r="E487" s="1"/>
      <c r="F487" s="1"/>
    </row>
    <row r="488" spans="1:6" x14ac:dyDescent="0.25">
      <c r="A488" s="1"/>
      <c r="B488" s="1"/>
      <c r="C488" s="1"/>
      <c r="D488" s="1"/>
      <c r="E488" s="1"/>
      <c r="F488" s="1"/>
    </row>
    <row r="489" spans="1:6" x14ac:dyDescent="0.25">
      <c r="A489" s="1"/>
      <c r="B489" s="1"/>
      <c r="C489" s="1"/>
      <c r="D489" s="1"/>
      <c r="E489" s="1"/>
      <c r="F489" s="1"/>
    </row>
    <row r="490" spans="1:6" x14ac:dyDescent="0.25">
      <c r="A490" s="1"/>
      <c r="B490" s="1"/>
      <c r="C490" s="1"/>
      <c r="D490" s="1"/>
      <c r="E490" s="1"/>
      <c r="F490" s="1"/>
    </row>
    <row r="491" spans="1:6" x14ac:dyDescent="0.25">
      <c r="A491" s="1"/>
      <c r="B491" s="1"/>
      <c r="C491" s="1"/>
      <c r="D491" s="1"/>
      <c r="E491" s="1"/>
      <c r="F491" s="1"/>
    </row>
    <row r="492" spans="1:6" x14ac:dyDescent="0.25">
      <c r="A492" s="1"/>
      <c r="B492" s="1"/>
      <c r="C492" s="1"/>
      <c r="D492" s="1"/>
      <c r="E492" s="1"/>
      <c r="F492" s="1"/>
    </row>
    <row r="493" spans="1:6" x14ac:dyDescent="0.25">
      <c r="A493" s="1"/>
      <c r="B493" s="1"/>
      <c r="C493" s="1"/>
      <c r="D493" s="1"/>
      <c r="E493" s="1"/>
      <c r="F493" s="1"/>
    </row>
    <row r="494" spans="1:6" x14ac:dyDescent="0.25">
      <c r="A494" s="1"/>
      <c r="B494" s="1"/>
      <c r="C494" s="1"/>
      <c r="D494" s="1"/>
      <c r="E494" s="1"/>
      <c r="F494" s="1"/>
    </row>
    <row r="495" spans="1:6" x14ac:dyDescent="0.25">
      <c r="A495" s="1"/>
      <c r="B495" s="1"/>
      <c r="C495" s="1"/>
      <c r="D495" s="1"/>
      <c r="E495" s="1"/>
      <c r="F495" s="1"/>
    </row>
    <row r="496" spans="1:6" x14ac:dyDescent="0.25">
      <c r="A496" s="1"/>
      <c r="B496" s="1"/>
      <c r="C496" s="1"/>
      <c r="D496" s="1"/>
      <c r="E496" s="1"/>
      <c r="F496" s="1"/>
    </row>
    <row r="497" spans="1:6" x14ac:dyDescent="0.25">
      <c r="A497" s="1"/>
      <c r="B497" s="1"/>
      <c r="C497" s="1"/>
      <c r="D497" s="1"/>
      <c r="E497" s="1"/>
      <c r="F497" s="1"/>
    </row>
    <row r="498" spans="1:6" x14ac:dyDescent="0.25">
      <c r="A498" s="1"/>
      <c r="B498" s="1"/>
      <c r="C498" s="1"/>
      <c r="D498" s="1"/>
      <c r="E498" s="1"/>
      <c r="F498" s="1"/>
    </row>
    <row r="499" spans="1:6" x14ac:dyDescent="0.25">
      <c r="A499" s="1"/>
      <c r="B499" s="1"/>
      <c r="C499" s="1"/>
      <c r="D499" s="1"/>
      <c r="E499" s="1"/>
      <c r="F499" s="1"/>
    </row>
    <row r="500" spans="1:6" x14ac:dyDescent="0.25">
      <c r="A500" s="1"/>
      <c r="B500" s="1"/>
      <c r="C500" s="1"/>
      <c r="D500" s="1"/>
      <c r="E500" s="1"/>
      <c r="F500" s="1"/>
    </row>
  </sheetData>
  <mergeCells count="3">
    <mergeCell ref="A1:D1"/>
    <mergeCell ref="A2:D2"/>
    <mergeCell ref="A3:D3"/>
  </mergeCells>
  <printOptions horizontalCentered="1"/>
  <pageMargins left="0.7" right="0.7" top="0.75" bottom="0.75" header="0.3" footer="0.3"/>
  <pageSetup paperSize="9" scale="95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58"/>
  <sheetViews>
    <sheetView tabSelected="1" workbookViewId="0">
      <pane ySplit="8" topLeftCell="A138" activePane="bottomLeft" state="frozen"/>
      <selection pane="bottomLeft" activeCell="D146" sqref="D146"/>
    </sheetView>
  </sheetViews>
  <sheetFormatPr defaultColWidth="0" defaultRowHeight="15" x14ac:dyDescent="0.25"/>
  <cols>
    <col min="1" max="1" width="4.7109375" hidden="1" customWidth="1"/>
    <col min="2" max="2" width="5.7109375" customWidth="1"/>
    <col min="3" max="3" width="12.7109375" customWidth="1"/>
    <col min="4" max="4" width="44.7109375" customWidth="1"/>
    <col min="5" max="5" width="5.7109375" customWidth="1"/>
    <col min="6" max="7" width="9.7109375" customWidth="1"/>
    <col min="8" max="8" width="9.7109375" hidden="1" customWidth="1"/>
    <col min="9" max="9" width="10.7109375" customWidth="1"/>
    <col min="10" max="15" width="0" hidden="1" customWidth="1"/>
    <col min="16" max="16" width="9.7109375" customWidth="1"/>
    <col min="17" max="18" width="0" hidden="1" customWidth="1"/>
    <col min="19" max="19" width="7.7109375" customWidth="1"/>
    <col min="20" max="21" width="0" hidden="1" customWidth="1"/>
    <col min="22" max="22" width="7.7109375" customWidth="1"/>
    <col min="23" max="26" width="0" hidden="1" customWidth="1"/>
    <col min="27" max="27" width="9.140625" customWidth="1"/>
    <col min="28" max="16384" width="9.140625" hidden="1"/>
  </cols>
  <sheetData>
    <row r="1" spans="1:26" ht="20.100000000000001" customHeight="1" x14ac:dyDescent="0.25">
      <c r="A1" s="159"/>
      <c r="B1" s="210" t="s">
        <v>21</v>
      </c>
      <c r="C1" s="211"/>
      <c r="D1" s="211"/>
      <c r="E1" s="211"/>
      <c r="F1" s="211"/>
      <c r="G1" s="211"/>
      <c r="H1" s="212"/>
      <c r="I1" s="160" t="s">
        <v>18</v>
      </c>
      <c r="J1" s="159"/>
      <c r="K1" s="3"/>
      <c r="L1" s="3"/>
      <c r="M1" s="3"/>
      <c r="N1" s="3"/>
      <c r="O1" s="3"/>
      <c r="P1" s="3"/>
      <c r="S1" s="3"/>
      <c r="V1" s="155"/>
      <c r="W1">
        <v>30.126000000000001</v>
      </c>
    </row>
    <row r="2" spans="1:26" ht="20.100000000000001" customHeight="1" x14ac:dyDescent="0.25">
      <c r="A2" s="159"/>
      <c r="B2" s="210" t="s">
        <v>22</v>
      </c>
      <c r="C2" s="211"/>
      <c r="D2" s="211"/>
      <c r="E2" s="211"/>
      <c r="F2" s="211"/>
      <c r="G2" s="211"/>
      <c r="H2" s="212"/>
      <c r="I2" s="160" t="s">
        <v>16</v>
      </c>
      <c r="J2" s="159"/>
      <c r="K2" s="3"/>
      <c r="L2" s="3"/>
      <c r="M2" s="3"/>
      <c r="N2" s="3"/>
      <c r="O2" s="3"/>
      <c r="P2" s="3"/>
      <c r="S2" s="3"/>
      <c r="V2" s="155"/>
    </row>
    <row r="3" spans="1:26" ht="20.100000000000001" customHeight="1" x14ac:dyDescent="0.25">
      <c r="A3" s="159"/>
      <c r="B3" s="210" t="s">
        <v>23</v>
      </c>
      <c r="C3" s="211"/>
      <c r="D3" s="211"/>
      <c r="E3" s="211"/>
      <c r="F3" s="211"/>
      <c r="G3" s="211"/>
      <c r="H3" s="212"/>
      <c r="I3" s="160" t="s">
        <v>62</v>
      </c>
      <c r="J3" s="159"/>
      <c r="K3" s="3"/>
      <c r="L3" s="3"/>
      <c r="M3" s="3"/>
      <c r="N3" s="3"/>
      <c r="O3" s="3"/>
      <c r="P3" s="3"/>
      <c r="S3" s="3"/>
      <c r="V3" s="155"/>
    </row>
    <row r="4" spans="1:26" x14ac:dyDescent="0.25">
      <c r="A4" s="3"/>
      <c r="B4" s="5" t="s">
        <v>96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S4" s="3"/>
      <c r="V4" s="155"/>
    </row>
    <row r="5" spans="1:26" x14ac:dyDescent="0.25">
      <c r="A5" s="3"/>
      <c r="B5" s="5" t="s">
        <v>15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S5" s="3"/>
      <c r="V5" s="155"/>
    </row>
    <row r="6" spans="1:2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S6" s="3"/>
      <c r="V6" s="155"/>
    </row>
    <row r="7" spans="1:26" x14ac:dyDescent="0.25">
      <c r="A7" s="12"/>
      <c r="B7" s="13" t="s">
        <v>63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S7" s="12"/>
      <c r="V7" s="163"/>
    </row>
    <row r="8" spans="1:26" ht="15.75" x14ac:dyDescent="0.25">
      <c r="A8" s="162" t="s">
        <v>85</v>
      </c>
      <c r="B8" s="162" t="s">
        <v>86</v>
      </c>
      <c r="C8" s="162" t="s">
        <v>87</v>
      </c>
      <c r="D8" s="162" t="s">
        <v>88</v>
      </c>
      <c r="E8" s="162" t="s">
        <v>89</v>
      </c>
      <c r="F8" s="162" t="s">
        <v>90</v>
      </c>
      <c r="G8" s="162" t="s">
        <v>91</v>
      </c>
      <c r="H8" s="162" t="s">
        <v>54</v>
      </c>
      <c r="I8" s="162" t="s">
        <v>92</v>
      </c>
      <c r="J8" s="162"/>
      <c r="K8" s="162"/>
      <c r="L8" s="162"/>
      <c r="M8" s="162"/>
      <c r="N8" s="162"/>
      <c r="O8" s="162"/>
      <c r="P8" s="162" t="s">
        <v>93</v>
      </c>
      <c r="Q8" s="156"/>
      <c r="R8" s="156"/>
      <c r="S8" s="162" t="s">
        <v>94</v>
      </c>
      <c r="T8" s="158"/>
      <c r="U8" s="158"/>
      <c r="V8" s="164" t="s">
        <v>95</v>
      </c>
      <c r="W8" s="157"/>
      <c r="X8" s="157"/>
      <c r="Y8" s="157"/>
      <c r="Z8" s="157"/>
    </row>
    <row r="9" spans="1:26" x14ac:dyDescent="0.25">
      <c r="A9" s="144"/>
      <c r="B9" s="144"/>
      <c r="C9" s="165"/>
      <c r="D9" s="148" t="s">
        <v>64</v>
      </c>
      <c r="E9" s="144"/>
      <c r="F9" s="166"/>
      <c r="G9" s="145"/>
      <c r="H9" s="145"/>
      <c r="I9" s="145"/>
      <c r="J9" s="144"/>
      <c r="K9" s="144"/>
      <c r="L9" s="144"/>
      <c r="M9" s="144"/>
      <c r="N9" s="144"/>
      <c r="O9" s="144"/>
      <c r="P9" s="144"/>
      <c r="Q9" s="147"/>
      <c r="R9" s="147"/>
      <c r="S9" s="144"/>
      <c r="T9" s="147"/>
      <c r="U9" s="147"/>
      <c r="V9" s="167"/>
      <c r="W9" s="147"/>
      <c r="X9" s="147"/>
      <c r="Y9" s="147"/>
      <c r="Z9" s="147"/>
    </row>
    <row r="10" spans="1:26" x14ac:dyDescent="0.25">
      <c r="A10" s="150"/>
      <c r="B10" s="150"/>
      <c r="C10" s="150"/>
      <c r="D10" s="150" t="s">
        <v>65</v>
      </c>
      <c r="E10" s="150"/>
      <c r="F10" s="168"/>
      <c r="G10" s="151"/>
      <c r="H10" s="151"/>
      <c r="I10" s="151"/>
      <c r="J10" s="150"/>
      <c r="K10" s="150"/>
      <c r="L10" s="150"/>
      <c r="M10" s="150"/>
      <c r="N10" s="150"/>
      <c r="O10" s="150"/>
      <c r="P10" s="150"/>
      <c r="Q10" s="147"/>
      <c r="R10" s="147"/>
      <c r="S10" s="150"/>
      <c r="T10" s="147"/>
      <c r="U10" s="147"/>
      <c r="V10" s="147"/>
      <c r="W10" s="147"/>
      <c r="X10" s="147"/>
      <c r="Y10" s="147"/>
      <c r="Z10" s="147"/>
    </row>
    <row r="11" spans="1:26" ht="24.95" customHeight="1" x14ac:dyDescent="0.25">
      <c r="A11" s="172"/>
      <c r="B11" s="169" t="s">
        <v>97</v>
      </c>
      <c r="C11" s="173" t="s">
        <v>98</v>
      </c>
      <c r="D11" s="169" t="s">
        <v>99</v>
      </c>
      <c r="E11" s="169" t="s">
        <v>100</v>
      </c>
      <c r="F11" s="170">
        <v>0.312</v>
      </c>
      <c r="G11" s="171"/>
      <c r="H11" s="171"/>
      <c r="I11" s="171">
        <f>ROUND(F11*(G11+H11),2)</f>
        <v>0</v>
      </c>
      <c r="J11" s="169">
        <f>ROUND(F11*(N11),2)</f>
        <v>12.12</v>
      </c>
      <c r="K11" s="1">
        <f>ROUND(F11*(O11),2)</f>
        <v>0</v>
      </c>
      <c r="L11" s="1">
        <f>ROUND(F11*(G11),2)</f>
        <v>0</v>
      </c>
      <c r="M11" s="1"/>
      <c r="N11" s="1">
        <v>38.840000000000003</v>
      </c>
      <c r="O11" s="1"/>
      <c r="P11" s="161"/>
      <c r="Q11" s="174"/>
      <c r="R11" s="174"/>
      <c r="S11" s="150"/>
      <c r="V11" s="175"/>
      <c r="Z11">
        <v>0</v>
      </c>
    </row>
    <row r="12" spans="1:26" ht="24.95" customHeight="1" x14ac:dyDescent="0.25">
      <c r="A12" s="172"/>
      <c r="B12" s="169" t="s">
        <v>97</v>
      </c>
      <c r="C12" s="173" t="s">
        <v>101</v>
      </c>
      <c r="D12" s="169" t="s">
        <v>102</v>
      </c>
      <c r="E12" s="169" t="s">
        <v>100</v>
      </c>
      <c r="F12" s="170">
        <v>0.156</v>
      </c>
      <c r="G12" s="171"/>
      <c r="H12" s="171"/>
      <c r="I12" s="171">
        <f>ROUND(F12*(G12+H12),2)</f>
        <v>0</v>
      </c>
      <c r="J12" s="169">
        <f>ROUND(F12*(N12),2)</f>
        <v>0.83</v>
      </c>
      <c r="K12" s="1">
        <f>ROUND(F12*(O12),2)</f>
        <v>0</v>
      </c>
      <c r="L12" s="1">
        <f>ROUND(F12*(G12),2)</f>
        <v>0</v>
      </c>
      <c r="M12" s="1"/>
      <c r="N12" s="1">
        <v>5.31</v>
      </c>
      <c r="O12" s="1"/>
      <c r="P12" s="161"/>
      <c r="Q12" s="174"/>
      <c r="R12" s="174"/>
      <c r="S12" s="150"/>
      <c r="V12" s="175"/>
      <c r="Z12">
        <v>0</v>
      </c>
    </row>
    <row r="13" spans="1:26" ht="24.95" customHeight="1" x14ac:dyDescent="0.25">
      <c r="A13" s="172"/>
      <c r="B13" s="169" t="s">
        <v>97</v>
      </c>
      <c r="C13" s="173" t="s">
        <v>103</v>
      </c>
      <c r="D13" s="169" t="s">
        <v>104</v>
      </c>
      <c r="E13" s="169" t="s">
        <v>100</v>
      </c>
      <c r="F13" s="170">
        <v>0.312</v>
      </c>
      <c r="G13" s="171"/>
      <c r="H13" s="171"/>
      <c r="I13" s="171">
        <f>ROUND(F13*(G13+H13),2)</f>
        <v>0</v>
      </c>
      <c r="J13" s="169">
        <f>ROUND(F13*(N13),2)</f>
        <v>0.59</v>
      </c>
      <c r="K13" s="1">
        <f>ROUND(F13*(O13),2)</f>
        <v>0</v>
      </c>
      <c r="L13" s="1">
        <f>ROUND(F13*(G13),2)</f>
        <v>0</v>
      </c>
      <c r="M13" s="1"/>
      <c r="N13" s="1">
        <v>1.8900000000000001</v>
      </c>
      <c r="O13" s="1"/>
      <c r="P13" s="161"/>
      <c r="Q13" s="174"/>
      <c r="R13" s="174"/>
      <c r="S13" s="150"/>
      <c r="V13" s="175"/>
      <c r="Z13">
        <v>0</v>
      </c>
    </row>
    <row r="14" spans="1:26" ht="24.95" customHeight="1" x14ac:dyDescent="0.25">
      <c r="A14" s="172"/>
      <c r="B14" s="169" t="s">
        <v>97</v>
      </c>
      <c r="C14" s="173" t="s">
        <v>105</v>
      </c>
      <c r="D14" s="169" t="s">
        <v>106</v>
      </c>
      <c r="E14" s="169" t="s">
        <v>100</v>
      </c>
      <c r="F14" s="170">
        <v>0.312</v>
      </c>
      <c r="G14" s="171"/>
      <c r="H14" s="171"/>
      <c r="I14" s="171">
        <f>ROUND(F14*(G14+H14),2)</f>
        <v>0</v>
      </c>
      <c r="J14" s="169">
        <f>ROUND(F14*(N14),2)</f>
        <v>0.32</v>
      </c>
      <c r="K14" s="1">
        <f>ROUND(F14*(O14),2)</f>
        <v>0</v>
      </c>
      <c r="L14" s="1">
        <f>ROUND(F14*(G14),2)</f>
        <v>0</v>
      </c>
      <c r="M14" s="1"/>
      <c r="N14" s="1">
        <v>1.03</v>
      </c>
      <c r="O14" s="1"/>
      <c r="P14" s="161"/>
      <c r="Q14" s="174"/>
      <c r="R14" s="174"/>
      <c r="S14" s="150"/>
      <c r="V14" s="175"/>
      <c r="Z14">
        <v>0</v>
      </c>
    </row>
    <row r="15" spans="1:26" x14ac:dyDescent="0.25">
      <c r="A15" s="150"/>
      <c r="B15" s="150"/>
      <c r="C15" s="150"/>
      <c r="D15" s="150" t="s">
        <v>65</v>
      </c>
      <c r="E15" s="150"/>
      <c r="F15" s="168"/>
      <c r="G15" s="153"/>
      <c r="H15" s="153">
        <f>ROUND((SUM(M10:M14))/1,2)</f>
        <v>0</v>
      </c>
      <c r="I15" s="153">
        <f>ROUND((SUM(I10:I14))/1,2)</f>
        <v>0</v>
      </c>
      <c r="J15" s="150"/>
      <c r="K15" s="150"/>
      <c r="L15" s="150">
        <f>ROUND((SUM(L10:L14))/1,2)</f>
        <v>0</v>
      </c>
      <c r="M15" s="150">
        <f>ROUND((SUM(M10:M14))/1,2)</f>
        <v>0</v>
      </c>
      <c r="N15" s="150"/>
      <c r="O15" s="150"/>
      <c r="P15" s="176">
        <f>ROUND((SUM(P10:P14))/1,2)</f>
        <v>0</v>
      </c>
      <c r="Q15" s="147"/>
      <c r="R15" s="147"/>
      <c r="S15" s="176">
        <f>ROUND((SUM(S10:S14))/1,2)</f>
        <v>0</v>
      </c>
      <c r="T15" s="147"/>
      <c r="U15" s="147"/>
      <c r="V15" s="147"/>
      <c r="W15" s="147"/>
      <c r="X15" s="147"/>
      <c r="Y15" s="147"/>
      <c r="Z15" s="147"/>
    </row>
    <row r="16" spans="1:26" x14ac:dyDescent="0.25">
      <c r="A16" s="1"/>
      <c r="B16" s="1"/>
      <c r="C16" s="1"/>
      <c r="D16" s="1"/>
      <c r="E16" s="1"/>
      <c r="F16" s="161"/>
      <c r="G16" s="143"/>
      <c r="H16" s="143"/>
      <c r="I16" s="143"/>
      <c r="J16" s="1"/>
      <c r="K16" s="1"/>
      <c r="L16" s="1"/>
      <c r="M16" s="1"/>
      <c r="N16" s="1"/>
      <c r="O16" s="1"/>
      <c r="P16" s="1"/>
      <c r="S16" s="1"/>
    </row>
    <row r="17" spans="1:26" x14ac:dyDescent="0.25">
      <c r="A17" s="150"/>
      <c r="B17" s="150"/>
      <c r="C17" s="150"/>
      <c r="D17" s="150" t="s">
        <v>66</v>
      </c>
      <c r="E17" s="150"/>
      <c r="F17" s="168"/>
      <c r="G17" s="151"/>
      <c r="H17" s="151"/>
      <c r="I17" s="151"/>
      <c r="J17" s="150"/>
      <c r="K17" s="150"/>
      <c r="L17" s="150"/>
      <c r="M17" s="150"/>
      <c r="N17" s="150"/>
      <c r="O17" s="150"/>
      <c r="P17" s="150"/>
      <c r="Q17" s="147"/>
      <c r="R17" s="147"/>
      <c r="S17" s="150"/>
      <c r="T17" s="147"/>
      <c r="U17" s="147"/>
      <c r="V17" s="147"/>
      <c r="W17" s="147"/>
      <c r="X17" s="147"/>
      <c r="Y17" s="147"/>
      <c r="Z17" s="147"/>
    </row>
    <row r="18" spans="1:26" ht="24.95" customHeight="1" x14ac:dyDescent="0.25">
      <c r="A18" s="172"/>
      <c r="B18" s="169" t="s">
        <v>107</v>
      </c>
      <c r="C18" s="173" t="s">
        <v>108</v>
      </c>
      <c r="D18" s="169" t="s">
        <v>109</v>
      </c>
      <c r="E18" s="169" t="s">
        <v>100</v>
      </c>
      <c r="F18" s="170">
        <v>5.2000000000000011E-2</v>
      </c>
      <c r="G18" s="171"/>
      <c r="H18" s="171"/>
      <c r="I18" s="171">
        <f>ROUND(F18*(G18+H18),2)</f>
        <v>0</v>
      </c>
      <c r="J18" s="169">
        <f>ROUND(F18*(N18),2)</f>
        <v>1.45</v>
      </c>
      <c r="K18" s="1">
        <f>ROUND(F18*(O18),2)</f>
        <v>0</v>
      </c>
      <c r="L18" s="1">
        <f>ROUND(F18*(G18),2)</f>
        <v>0</v>
      </c>
      <c r="M18" s="1"/>
      <c r="N18" s="1">
        <v>27.82</v>
      </c>
      <c r="O18" s="1"/>
      <c r="P18" s="168">
        <v>1.93971</v>
      </c>
      <c r="Q18" s="174"/>
      <c r="R18" s="174">
        <v>1.93971</v>
      </c>
      <c r="S18" s="150">
        <f>ROUND(F18*(R18),3)</f>
        <v>0.10100000000000001</v>
      </c>
      <c r="V18" s="175"/>
      <c r="Z18">
        <v>0</v>
      </c>
    </row>
    <row r="19" spans="1:26" ht="24.95" customHeight="1" x14ac:dyDescent="0.25">
      <c r="A19" s="172"/>
      <c r="B19" s="169" t="s">
        <v>110</v>
      </c>
      <c r="C19" s="173" t="s">
        <v>111</v>
      </c>
      <c r="D19" s="169" t="s">
        <v>112</v>
      </c>
      <c r="E19" s="169" t="s">
        <v>100</v>
      </c>
      <c r="F19" s="170">
        <v>0.3211</v>
      </c>
      <c r="G19" s="171"/>
      <c r="H19" s="171"/>
      <c r="I19" s="171">
        <f>ROUND(F19*(G19+H19),2)</f>
        <v>0</v>
      </c>
      <c r="J19" s="169">
        <f>ROUND(F19*(N19),2)</f>
        <v>27.21</v>
      </c>
      <c r="K19" s="1">
        <f>ROUND(F19*(O19),2)</f>
        <v>0</v>
      </c>
      <c r="L19" s="1">
        <f>ROUND(F19*(G19),2)</f>
        <v>0</v>
      </c>
      <c r="M19" s="1"/>
      <c r="N19" s="1">
        <v>84.73</v>
      </c>
      <c r="O19" s="1"/>
      <c r="P19" s="168">
        <v>2.19306</v>
      </c>
      <c r="Q19" s="174"/>
      <c r="R19" s="174">
        <v>2.19306</v>
      </c>
      <c r="S19" s="150">
        <f>ROUND(F19*(R19),3)</f>
        <v>0.70399999999999996</v>
      </c>
      <c r="V19" s="175"/>
      <c r="Z19">
        <v>0</v>
      </c>
    </row>
    <row r="20" spans="1:26" ht="24.95" customHeight="1" x14ac:dyDescent="0.25">
      <c r="A20" s="172"/>
      <c r="B20" s="169" t="s">
        <v>110</v>
      </c>
      <c r="C20" s="173" t="s">
        <v>113</v>
      </c>
      <c r="D20" s="169" t="s">
        <v>114</v>
      </c>
      <c r="E20" s="169" t="s">
        <v>115</v>
      </c>
      <c r="F20" s="170">
        <v>0.34000000000000008</v>
      </c>
      <c r="G20" s="171"/>
      <c r="H20" s="171"/>
      <c r="I20" s="171">
        <f>ROUND(F20*(G20+H20),2)</f>
        <v>0</v>
      </c>
      <c r="J20" s="169">
        <f>ROUND(F20*(N20),2)</f>
        <v>4.29</v>
      </c>
      <c r="K20" s="1">
        <f>ROUND(F20*(O20),2)</f>
        <v>0</v>
      </c>
      <c r="L20" s="1">
        <f>ROUND(F20*(G20),2)</f>
        <v>0</v>
      </c>
      <c r="M20" s="1"/>
      <c r="N20" s="1">
        <v>12.62</v>
      </c>
      <c r="O20" s="1"/>
      <c r="P20" s="168">
        <v>7.3374849999999995E-4</v>
      </c>
      <c r="Q20" s="174"/>
      <c r="R20" s="174">
        <v>7.3374849999999995E-4</v>
      </c>
      <c r="S20" s="150">
        <f>ROUND(F20*(R20),3)</f>
        <v>0</v>
      </c>
      <c r="V20" s="175"/>
      <c r="Z20">
        <v>0</v>
      </c>
    </row>
    <row r="21" spans="1:26" ht="24.95" customHeight="1" x14ac:dyDescent="0.25">
      <c r="A21" s="172"/>
      <c r="B21" s="169" t="s">
        <v>110</v>
      </c>
      <c r="C21" s="173" t="s">
        <v>116</v>
      </c>
      <c r="D21" s="169" t="s">
        <v>117</v>
      </c>
      <c r="E21" s="169" t="s">
        <v>115</v>
      </c>
      <c r="F21" s="170">
        <v>0.34</v>
      </c>
      <c r="G21" s="171"/>
      <c r="H21" s="171"/>
      <c r="I21" s="171">
        <f>ROUND(F21*(G21+H21),2)</f>
        <v>0</v>
      </c>
      <c r="J21" s="169">
        <f>ROUND(F21*(N21),2)</f>
        <v>0.9</v>
      </c>
      <c r="K21" s="1">
        <f>ROUND(F21*(O21),2)</f>
        <v>0</v>
      </c>
      <c r="L21" s="1">
        <f>ROUND(F21*(G21),2)</f>
        <v>0</v>
      </c>
      <c r="M21" s="1"/>
      <c r="N21" s="1">
        <v>2.65</v>
      </c>
      <c r="O21" s="1"/>
      <c r="P21" s="161"/>
      <c r="Q21" s="174"/>
      <c r="R21" s="174"/>
      <c r="S21" s="150"/>
      <c r="V21" s="175"/>
      <c r="Z21">
        <v>0</v>
      </c>
    </row>
    <row r="22" spans="1:26" x14ac:dyDescent="0.25">
      <c r="A22" s="150"/>
      <c r="B22" s="150"/>
      <c r="C22" s="150"/>
      <c r="D22" s="150" t="s">
        <v>66</v>
      </c>
      <c r="E22" s="150"/>
      <c r="F22" s="168"/>
      <c r="G22" s="153"/>
      <c r="H22" s="153">
        <f>ROUND((SUM(M17:M21))/1,2)</f>
        <v>0</v>
      </c>
      <c r="I22" s="153">
        <f>ROUND((SUM(I17:I21))/1,2)</f>
        <v>0</v>
      </c>
      <c r="J22" s="150"/>
      <c r="K22" s="150"/>
      <c r="L22" s="150">
        <f>ROUND((SUM(L17:L21))/1,2)</f>
        <v>0</v>
      </c>
      <c r="M22" s="150">
        <f>ROUND((SUM(M17:M21))/1,2)</f>
        <v>0</v>
      </c>
      <c r="N22" s="150"/>
      <c r="O22" s="150"/>
      <c r="P22" s="176">
        <f>ROUND((SUM(P17:P21))/1,2)</f>
        <v>4.13</v>
      </c>
      <c r="Q22" s="147"/>
      <c r="R22" s="147"/>
      <c r="S22" s="176">
        <f>ROUND((SUM(S17:S21))/1,2)</f>
        <v>0.81</v>
      </c>
      <c r="T22" s="147"/>
      <c r="U22" s="147"/>
      <c r="V22" s="147"/>
      <c r="W22" s="147"/>
      <c r="X22" s="147"/>
      <c r="Y22" s="147"/>
      <c r="Z22" s="147"/>
    </row>
    <row r="23" spans="1:26" x14ac:dyDescent="0.25">
      <c r="A23" s="1"/>
      <c r="B23" s="1"/>
      <c r="C23" s="1"/>
      <c r="D23" s="1"/>
      <c r="E23" s="1"/>
      <c r="F23" s="161"/>
      <c r="G23" s="143"/>
      <c r="H23" s="143"/>
      <c r="I23" s="143"/>
      <c r="J23" s="1"/>
      <c r="K23" s="1"/>
      <c r="L23" s="1"/>
      <c r="M23" s="1"/>
      <c r="N23" s="1"/>
      <c r="O23" s="1"/>
      <c r="P23" s="1"/>
      <c r="S23" s="1"/>
    </row>
    <row r="24" spans="1:26" x14ac:dyDescent="0.25">
      <c r="A24" s="150"/>
      <c r="B24" s="150"/>
      <c r="C24" s="150"/>
      <c r="D24" s="150" t="s">
        <v>67</v>
      </c>
      <c r="E24" s="150"/>
      <c r="F24" s="168"/>
      <c r="G24" s="151"/>
      <c r="H24" s="151"/>
      <c r="I24" s="151"/>
      <c r="J24" s="150"/>
      <c r="K24" s="150"/>
      <c r="L24" s="150"/>
      <c r="M24" s="150"/>
      <c r="N24" s="150"/>
      <c r="O24" s="150"/>
      <c r="P24" s="150"/>
      <c r="Q24" s="147"/>
      <c r="R24" s="147"/>
      <c r="S24" s="150"/>
      <c r="T24" s="147"/>
      <c r="U24" s="147"/>
      <c r="V24" s="147"/>
      <c r="W24" s="147"/>
      <c r="X24" s="147"/>
      <c r="Y24" s="147"/>
      <c r="Z24" s="147"/>
    </row>
    <row r="25" spans="1:26" ht="24.95" customHeight="1" x14ac:dyDescent="0.25">
      <c r="A25" s="172"/>
      <c r="B25" s="169" t="s">
        <v>110</v>
      </c>
      <c r="C25" s="173" t="s">
        <v>118</v>
      </c>
      <c r="D25" s="169" t="s">
        <v>308</v>
      </c>
      <c r="E25" s="169" t="s">
        <v>119</v>
      </c>
      <c r="F25" s="170">
        <v>18.503399999999996</v>
      </c>
      <c r="G25" s="171"/>
      <c r="H25" s="171"/>
      <c r="I25" s="171">
        <f t="shared" ref="I25:I33" si="0">ROUND(F25*(G25+H25),2)</f>
        <v>0</v>
      </c>
      <c r="J25" s="169">
        <f t="shared" ref="J25:J33" si="1">ROUND(F25*(N25),2)</f>
        <v>2798.08</v>
      </c>
      <c r="K25" s="1">
        <f t="shared" ref="K25:K33" si="2">ROUND(F25*(O25),2)</f>
        <v>0</v>
      </c>
      <c r="L25" s="1">
        <f t="shared" ref="L25:L33" si="3">ROUND(F25*(G25),2)</f>
        <v>0</v>
      </c>
      <c r="M25" s="1"/>
      <c r="N25" s="1">
        <v>151.22</v>
      </c>
      <c r="O25" s="1"/>
      <c r="P25" s="168">
        <v>0.56530000000000002</v>
      </c>
      <c r="Q25" s="174"/>
      <c r="R25" s="174">
        <v>0.56530000000000002</v>
      </c>
      <c r="S25" s="150">
        <f>ROUND(F25*(R25),3)</f>
        <v>10.46</v>
      </c>
      <c r="V25" s="175"/>
      <c r="Z25">
        <v>0</v>
      </c>
    </row>
    <row r="26" spans="1:26" ht="24.95" customHeight="1" x14ac:dyDescent="0.25">
      <c r="A26" s="172"/>
      <c r="B26" s="169" t="s">
        <v>110</v>
      </c>
      <c r="C26" s="173" t="s">
        <v>120</v>
      </c>
      <c r="D26" s="169" t="s">
        <v>309</v>
      </c>
      <c r="E26" s="169" t="s">
        <v>121</v>
      </c>
      <c r="F26" s="170">
        <v>1</v>
      </c>
      <c r="G26" s="171"/>
      <c r="H26" s="171"/>
      <c r="I26" s="171">
        <f t="shared" si="0"/>
        <v>0</v>
      </c>
      <c r="J26" s="169">
        <f t="shared" si="1"/>
        <v>33.36</v>
      </c>
      <c r="K26" s="1">
        <f t="shared" si="2"/>
        <v>0</v>
      </c>
      <c r="L26" s="1">
        <f t="shared" si="3"/>
        <v>0</v>
      </c>
      <c r="M26" s="1"/>
      <c r="N26" s="1">
        <v>33.36</v>
      </c>
      <c r="O26" s="1"/>
      <c r="P26" s="168">
        <v>7.0300000000000001E-2</v>
      </c>
      <c r="Q26" s="174"/>
      <c r="R26" s="174">
        <v>7.0300000000000001E-2</v>
      </c>
      <c r="S26" s="150">
        <f>ROUND(F26*(R26),3)</f>
        <v>7.0000000000000007E-2</v>
      </c>
      <c r="V26" s="175"/>
      <c r="Z26">
        <v>0</v>
      </c>
    </row>
    <row r="27" spans="1:26" ht="24.95" customHeight="1" x14ac:dyDescent="0.25">
      <c r="A27" s="172"/>
      <c r="B27" s="169" t="s">
        <v>110</v>
      </c>
      <c r="C27" s="173" t="s">
        <v>122</v>
      </c>
      <c r="D27" s="169" t="s">
        <v>310</v>
      </c>
      <c r="E27" s="169" t="s">
        <v>121</v>
      </c>
      <c r="F27" s="170">
        <v>4</v>
      </c>
      <c r="G27" s="171"/>
      <c r="H27" s="171"/>
      <c r="I27" s="171">
        <f t="shared" si="0"/>
        <v>0</v>
      </c>
      <c r="J27" s="169">
        <f t="shared" si="1"/>
        <v>289.32</v>
      </c>
      <c r="K27" s="1">
        <f t="shared" si="2"/>
        <v>0</v>
      </c>
      <c r="L27" s="1">
        <f t="shared" si="3"/>
        <v>0</v>
      </c>
      <c r="M27" s="1"/>
      <c r="N27" s="1">
        <v>72.33</v>
      </c>
      <c r="O27" s="1"/>
      <c r="P27" s="168">
        <v>0.12914</v>
      </c>
      <c r="Q27" s="174"/>
      <c r="R27" s="174">
        <v>0.12914</v>
      </c>
      <c r="S27" s="150">
        <f>ROUND(F27*(R27),3)</f>
        <v>0.51700000000000002</v>
      </c>
      <c r="V27" s="175"/>
      <c r="Z27">
        <v>0</v>
      </c>
    </row>
    <row r="28" spans="1:26" ht="24.95" customHeight="1" x14ac:dyDescent="0.25">
      <c r="A28" s="172"/>
      <c r="B28" s="169" t="s">
        <v>110</v>
      </c>
      <c r="C28" s="173" t="s">
        <v>123</v>
      </c>
      <c r="D28" s="169" t="s">
        <v>124</v>
      </c>
      <c r="E28" s="169" t="s">
        <v>100</v>
      </c>
      <c r="F28" s="170">
        <v>0.91162499999999991</v>
      </c>
      <c r="G28" s="171"/>
      <c r="H28" s="171"/>
      <c r="I28" s="171">
        <f t="shared" si="0"/>
        <v>0</v>
      </c>
      <c r="J28" s="169">
        <f t="shared" si="1"/>
        <v>102.33</v>
      </c>
      <c r="K28" s="1">
        <f t="shared" si="2"/>
        <v>0</v>
      </c>
      <c r="L28" s="1">
        <f t="shared" si="3"/>
        <v>0</v>
      </c>
      <c r="M28" s="1"/>
      <c r="N28" s="1">
        <v>112.25</v>
      </c>
      <c r="O28" s="1"/>
      <c r="P28" s="168">
        <v>2.1930700000000001</v>
      </c>
      <c r="Q28" s="174"/>
      <c r="R28" s="174">
        <v>2.1930700000000001</v>
      </c>
      <c r="S28" s="150">
        <f>ROUND(F28*(R28),3)</f>
        <v>1.9990000000000001</v>
      </c>
      <c r="V28" s="175"/>
      <c r="Z28">
        <v>0</v>
      </c>
    </row>
    <row r="29" spans="1:26" ht="24.95" customHeight="1" x14ac:dyDescent="0.25">
      <c r="A29" s="172"/>
      <c r="B29" s="169" t="s">
        <v>110</v>
      </c>
      <c r="C29" s="173" t="s">
        <v>125</v>
      </c>
      <c r="D29" s="169" t="s">
        <v>126</v>
      </c>
      <c r="E29" s="169" t="s">
        <v>115</v>
      </c>
      <c r="F29" s="170">
        <v>9.7240000000000002</v>
      </c>
      <c r="G29" s="171"/>
      <c r="H29" s="171"/>
      <c r="I29" s="171">
        <f t="shared" si="0"/>
        <v>0</v>
      </c>
      <c r="J29" s="169">
        <f t="shared" si="1"/>
        <v>253.7</v>
      </c>
      <c r="K29" s="1">
        <f t="shared" si="2"/>
        <v>0</v>
      </c>
      <c r="L29" s="1">
        <f t="shared" si="3"/>
        <v>0</v>
      </c>
      <c r="M29" s="1"/>
      <c r="N29" s="1">
        <v>26.09</v>
      </c>
      <c r="O29" s="1"/>
      <c r="P29" s="168">
        <v>8.1399999999999997E-3</v>
      </c>
      <c r="Q29" s="174"/>
      <c r="R29" s="174">
        <v>8.1399999999999997E-3</v>
      </c>
      <c r="S29" s="150">
        <f>ROUND(F29*(R29),3)</f>
        <v>7.9000000000000001E-2</v>
      </c>
      <c r="V29" s="175"/>
      <c r="Z29">
        <v>0</v>
      </c>
    </row>
    <row r="30" spans="1:26" ht="24.95" customHeight="1" x14ac:dyDescent="0.25">
      <c r="A30" s="172"/>
      <c r="B30" s="169" t="s">
        <v>110</v>
      </c>
      <c r="C30" s="173" t="s">
        <v>127</v>
      </c>
      <c r="D30" s="169" t="s">
        <v>128</v>
      </c>
      <c r="E30" s="169" t="s">
        <v>115</v>
      </c>
      <c r="F30" s="170">
        <v>9.7240000000000002</v>
      </c>
      <c r="G30" s="171"/>
      <c r="H30" s="171"/>
      <c r="I30" s="171">
        <f t="shared" si="0"/>
        <v>0</v>
      </c>
      <c r="J30" s="169">
        <f t="shared" si="1"/>
        <v>64.66</v>
      </c>
      <c r="K30" s="1">
        <f t="shared" si="2"/>
        <v>0</v>
      </c>
      <c r="L30" s="1">
        <f t="shared" si="3"/>
        <v>0</v>
      </c>
      <c r="M30" s="1"/>
      <c r="N30" s="1">
        <v>6.65</v>
      </c>
      <c r="O30" s="1"/>
      <c r="P30" s="161"/>
      <c r="Q30" s="174"/>
      <c r="R30" s="174"/>
      <c r="S30" s="150"/>
      <c r="V30" s="175"/>
      <c r="Z30">
        <v>0</v>
      </c>
    </row>
    <row r="31" spans="1:26" ht="24.95" customHeight="1" x14ac:dyDescent="0.25">
      <c r="A31" s="172"/>
      <c r="B31" s="169" t="s">
        <v>110</v>
      </c>
      <c r="C31" s="173" t="s">
        <v>129</v>
      </c>
      <c r="D31" s="169" t="s">
        <v>130</v>
      </c>
      <c r="E31" s="169" t="s">
        <v>131</v>
      </c>
      <c r="F31" s="170">
        <v>0.36464999999999997</v>
      </c>
      <c r="G31" s="171"/>
      <c r="H31" s="171"/>
      <c r="I31" s="171">
        <f t="shared" si="0"/>
        <v>0</v>
      </c>
      <c r="J31" s="169">
        <f t="shared" si="1"/>
        <v>513.79999999999995</v>
      </c>
      <c r="K31" s="1">
        <f t="shared" si="2"/>
        <v>0</v>
      </c>
      <c r="L31" s="1">
        <f t="shared" si="3"/>
        <v>0</v>
      </c>
      <c r="M31" s="1"/>
      <c r="N31" s="1">
        <v>1409.03</v>
      </c>
      <c r="O31" s="1"/>
      <c r="P31" s="168">
        <v>1.0118199999999999</v>
      </c>
      <c r="Q31" s="174"/>
      <c r="R31" s="174">
        <v>1.0118199999999999</v>
      </c>
      <c r="S31" s="150">
        <f>ROUND(F31*(R31),3)</f>
        <v>0.36899999999999999</v>
      </c>
      <c r="V31" s="175"/>
      <c r="Z31">
        <v>0</v>
      </c>
    </row>
    <row r="32" spans="1:26" ht="24.95" customHeight="1" x14ac:dyDescent="0.25">
      <c r="A32" s="172"/>
      <c r="B32" s="169" t="s">
        <v>132</v>
      </c>
      <c r="C32" s="173" t="s">
        <v>133</v>
      </c>
      <c r="D32" s="169" t="s">
        <v>134</v>
      </c>
      <c r="E32" s="169" t="s">
        <v>100</v>
      </c>
      <c r="F32" s="170">
        <v>0.29070000000000001</v>
      </c>
      <c r="G32" s="171"/>
      <c r="H32" s="171"/>
      <c r="I32" s="171">
        <f t="shared" si="0"/>
        <v>0</v>
      </c>
      <c r="J32" s="169">
        <f t="shared" si="1"/>
        <v>38.340000000000003</v>
      </c>
      <c r="K32" s="1">
        <f t="shared" si="2"/>
        <v>0</v>
      </c>
      <c r="L32" s="1">
        <f t="shared" si="3"/>
        <v>0</v>
      </c>
      <c r="M32" s="1"/>
      <c r="N32" s="1">
        <v>131.88</v>
      </c>
      <c r="O32" s="1"/>
      <c r="P32" s="168">
        <v>1.1773199999999999</v>
      </c>
      <c r="Q32" s="174"/>
      <c r="R32" s="174">
        <v>1.1773199999999999</v>
      </c>
      <c r="S32" s="150">
        <f>ROUND(F32*(R32),3)</f>
        <v>0.34200000000000003</v>
      </c>
      <c r="V32" s="175"/>
      <c r="Z32">
        <v>0</v>
      </c>
    </row>
    <row r="33" spans="1:26" ht="24.95" customHeight="1" x14ac:dyDescent="0.25">
      <c r="A33" s="172"/>
      <c r="B33" s="169" t="s">
        <v>132</v>
      </c>
      <c r="C33" s="173" t="s">
        <v>135</v>
      </c>
      <c r="D33" s="169" t="s">
        <v>136</v>
      </c>
      <c r="E33" s="169" t="s">
        <v>115</v>
      </c>
      <c r="F33" s="170">
        <v>19.440000000000001</v>
      </c>
      <c r="G33" s="171"/>
      <c r="H33" s="171"/>
      <c r="I33" s="171">
        <f t="shared" si="0"/>
        <v>0</v>
      </c>
      <c r="J33" s="169">
        <f t="shared" si="1"/>
        <v>199.26</v>
      </c>
      <c r="K33" s="1">
        <f t="shared" si="2"/>
        <v>0</v>
      </c>
      <c r="L33" s="1">
        <f t="shared" si="3"/>
        <v>0</v>
      </c>
      <c r="M33" s="1"/>
      <c r="N33" s="1">
        <v>10.25</v>
      </c>
      <c r="O33" s="1"/>
      <c r="P33" s="168">
        <v>2.9229999999999999E-2</v>
      </c>
      <c r="Q33" s="174"/>
      <c r="R33" s="174">
        <v>2.9229999999999999E-2</v>
      </c>
      <c r="S33" s="150">
        <f>ROUND(F33*(R33),3)</f>
        <v>0.56799999999999995</v>
      </c>
      <c r="V33" s="175"/>
      <c r="Z33">
        <v>0</v>
      </c>
    </row>
    <row r="34" spans="1:26" x14ac:dyDescent="0.25">
      <c r="A34" s="150"/>
      <c r="B34" s="150"/>
      <c r="C34" s="150"/>
      <c r="D34" s="150" t="s">
        <v>67</v>
      </c>
      <c r="E34" s="150"/>
      <c r="F34" s="168"/>
      <c r="G34" s="153"/>
      <c r="H34" s="153">
        <f>ROUND((SUM(M24:M33))/1,2)</f>
        <v>0</v>
      </c>
      <c r="I34" s="153">
        <f>ROUND((SUM(I24:I33))/1,2)</f>
        <v>0</v>
      </c>
      <c r="J34" s="150"/>
      <c r="K34" s="150"/>
      <c r="L34" s="150">
        <f>ROUND((SUM(L24:L33))/1,2)</f>
        <v>0</v>
      </c>
      <c r="M34" s="150">
        <f>ROUND((SUM(M24:M33))/1,2)</f>
        <v>0</v>
      </c>
      <c r="N34" s="150"/>
      <c r="O34" s="150"/>
      <c r="P34" s="176">
        <f>ROUND((SUM(P24:P33))/1,2)</f>
        <v>5.18</v>
      </c>
      <c r="Q34" s="147"/>
      <c r="R34" s="147"/>
      <c r="S34" s="176">
        <f>ROUND((SUM(S24:S33))/1,2)</f>
        <v>14.4</v>
      </c>
      <c r="T34" s="147"/>
      <c r="U34" s="147"/>
      <c r="V34" s="147"/>
      <c r="W34" s="147"/>
      <c r="X34" s="147"/>
      <c r="Y34" s="147"/>
      <c r="Z34" s="147"/>
    </row>
    <row r="35" spans="1:26" x14ac:dyDescent="0.25">
      <c r="A35" s="1"/>
      <c r="B35" s="1"/>
      <c r="C35" s="1"/>
      <c r="D35" s="1"/>
      <c r="E35" s="1"/>
      <c r="F35" s="161"/>
      <c r="G35" s="143"/>
      <c r="H35" s="143"/>
      <c r="I35" s="143"/>
      <c r="J35" s="1"/>
      <c r="K35" s="1"/>
      <c r="L35" s="1"/>
      <c r="M35" s="1"/>
      <c r="N35" s="1"/>
      <c r="O35" s="1"/>
      <c r="P35" s="1"/>
      <c r="S35" s="1"/>
    </row>
    <row r="36" spans="1:26" x14ac:dyDescent="0.25">
      <c r="A36" s="150"/>
      <c r="B36" s="150"/>
      <c r="C36" s="150"/>
      <c r="D36" s="150" t="s">
        <v>68</v>
      </c>
      <c r="E36" s="150"/>
      <c r="F36" s="168"/>
      <c r="G36" s="151"/>
      <c r="H36" s="151"/>
      <c r="I36" s="151"/>
      <c r="J36" s="150"/>
      <c r="K36" s="150"/>
      <c r="L36" s="150"/>
      <c r="M36" s="150"/>
      <c r="N36" s="150"/>
      <c r="O36" s="150"/>
      <c r="P36" s="150"/>
      <c r="Q36" s="147"/>
      <c r="R36" s="147"/>
      <c r="S36" s="150"/>
      <c r="T36" s="147"/>
      <c r="U36" s="147"/>
      <c r="V36" s="147"/>
      <c r="W36" s="147"/>
      <c r="X36" s="147"/>
      <c r="Y36" s="147"/>
      <c r="Z36" s="147"/>
    </row>
    <row r="37" spans="1:26" ht="24.95" customHeight="1" x14ac:dyDescent="0.25">
      <c r="A37" s="172"/>
      <c r="B37" s="169" t="s">
        <v>110</v>
      </c>
      <c r="C37" s="173" t="s">
        <v>137</v>
      </c>
      <c r="D37" s="169" t="s">
        <v>138</v>
      </c>
      <c r="E37" s="169" t="s">
        <v>100</v>
      </c>
      <c r="F37" s="170">
        <v>2.1879</v>
      </c>
      <c r="G37" s="171"/>
      <c r="H37" s="171"/>
      <c r="I37" s="171">
        <f>ROUND(F37*(G37+H37),2)</f>
        <v>0</v>
      </c>
      <c r="J37" s="169">
        <f>ROUND(F37*(N37),2)</f>
        <v>234.48</v>
      </c>
      <c r="K37" s="1">
        <f>ROUND(F37*(O37),2)</f>
        <v>0</v>
      </c>
      <c r="L37" s="1">
        <f>ROUND(F37*(G37),2)</f>
        <v>0</v>
      </c>
      <c r="M37" s="1"/>
      <c r="N37" s="1">
        <v>107.17</v>
      </c>
      <c r="O37" s="1"/>
      <c r="P37" s="168">
        <v>2.2854966000000001</v>
      </c>
      <c r="Q37" s="174"/>
      <c r="R37" s="174">
        <v>2.2854966000000001</v>
      </c>
      <c r="S37" s="150">
        <f>ROUND(F37*(R37),3)</f>
        <v>5</v>
      </c>
      <c r="V37" s="175"/>
      <c r="Z37">
        <v>0</v>
      </c>
    </row>
    <row r="38" spans="1:26" ht="24.95" customHeight="1" x14ac:dyDescent="0.25">
      <c r="A38" s="172"/>
      <c r="B38" s="169" t="s">
        <v>110</v>
      </c>
      <c r="C38" s="173" t="s">
        <v>139</v>
      </c>
      <c r="D38" s="169" t="s">
        <v>140</v>
      </c>
      <c r="E38" s="169" t="s">
        <v>115</v>
      </c>
      <c r="F38" s="170">
        <v>14.585999999999999</v>
      </c>
      <c r="G38" s="171"/>
      <c r="H38" s="171"/>
      <c r="I38" s="171">
        <f>ROUND(F38*(G38+H38),2)</f>
        <v>0</v>
      </c>
      <c r="J38" s="169">
        <f>ROUND(F38*(N38),2)</f>
        <v>122.96</v>
      </c>
      <c r="K38" s="1">
        <f>ROUND(F38*(O38),2)</f>
        <v>0</v>
      </c>
      <c r="L38" s="1">
        <f>ROUND(F38*(G38),2)</f>
        <v>0</v>
      </c>
      <c r="M38" s="1"/>
      <c r="N38" s="1">
        <v>8.43</v>
      </c>
      <c r="O38" s="1"/>
      <c r="P38" s="168">
        <v>3.3E-3</v>
      </c>
      <c r="Q38" s="174"/>
      <c r="R38" s="174">
        <v>3.3E-3</v>
      </c>
      <c r="S38" s="150">
        <f>ROUND(F38*(R38),3)</f>
        <v>4.8000000000000001E-2</v>
      </c>
      <c r="V38" s="175"/>
      <c r="Z38">
        <v>0</v>
      </c>
    </row>
    <row r="39" spans="1:26" ht="24.95" customHeight="1" x14ac:dyDescent="0.25">
      <c r="A39" s="172"/>
      <c r="B39" s="169" t="s">
        <v>110</v>
      </c>
      <c r="C39" s="173" t="s">
        <v>141</v>
      </c>
      <c r="D39" s="169" t="s">
        <v>142</v>
      </c>
      <c r="E39" s="169" t="s">
        <v>115</v>
      </c>
      <c r="F39" s="170">
        <v>14.586</v>
      </c>
      <c r="G39" s="171"/>
      <c r="H39" s="171"/>
      <c r="I39" s="171">
        <f>ROUND(F39*(G39+H39),2)</f>
        <v>0</v>
      </c>
      <c r="J39" s="169">
        <f>ROUND(F39*(N39),2)</f>
        <v>46.53</v>
      </c>
      <c r="K39" s="1">
        <f>ROUND(F39*(O39),2)</f>
        <v>0</v>
      </c>
      <c r="L39" s="1">
        <f>ROUND(F39*(G39),2)</f>
        <v>0</v>
      </c>
      <c r="M39" s="1"/>
      <c r="N39" s="1">
        <v>3.19</v>
      </c>
      <c r="O39" s="1"/>
      <c r="P39" s="161"/>
      <c r="Q39" s="174"/>
      <c r="R39" s="174"/>
      <c r="S39" s="150"/>
      <c r="V39" s="175"/>
      <c r="Z39">
        <v>0</v>
      </c>
    </row>
    <row r="40" spans="1:26" ht="24.95" customHeight="1" x14ac:dyDescent="0.25">
      <c r="A40" s="172"/>
      <c r="B40" s="169" t="s">
        <v>110</v>
      </c>
      <c r="C40" s="173" t="s">
        <v>143</v>
      </c>
      <c r="D40" s="169" t="s">
        <v>144</v>
      </c>
      <c r="E40" s="169" t="s">
        <v>131</v>
      </c>
      <c r="F40" s="170">
        <v>0.23823799999999998</v>
      </c>
      <c r="G40" s="171"/>
      <c r="H40" s="171"/>
      <c r="I40" s="171">
        <f>ROUND(F40*(G40+H40),2)</f>
        <v>0</v>
      </c>
      <c r="J40" s="169">
        <f>ROUND(F40*(N40),2)</f>
        <v>324.7</v>
      </c>
      <c r="K40" s="1">
        <f>ROUND(F40*(O40),2)</f>
        <v>0</v>
      </c>
      <c r="L40" s="1">
        <f>ROUND(F40*(G40),2)</f>
        <v>0</v>
      </c>
      <c r="M40" s="1"/>
      <c r="N40" s="1">
        <v>1362.93</v>
      </c>
      <c r="O40" s="1"/>
      <c r="P40" s="168">
        <v>1.06755814</v>
      </c>
      <c r="Q40" s="174"/>
      <c r="R40" s="174">
        <v>1.06755814</v>
      </c>
      <c r="S40" s="150">
        <f>ROUND(F40*(R40),3)</f>
        <v>0.254</v>
      </c>
      <c r="V40" s="175"/>
      <c r="Z40">
        <v>0</v>
      </c>
    </row>
    <row r="41" spans="1:26" x14ac:dyDescent="0.25">
      <c r="A41" s="150"/>
      <c r="B41" s="150"/>
      <c r="C41" s="150"/>
      <c r="D41" s="150" t="s">
        <v>68</v>
      </c>
      <c r="E41" s="150"/>
      <c r="F41" s="168"/>
      <c r="G41" s="153"/>
      <c r="H41" s="153">
        <f>ROUND((SUM(M36:M40))/1,2)</f>
        <v>0</v>
      </c>
      <c r="I41" s="153">
        <f>ROUND((SUM(I36:I40))/1,2)</f>
        <v>0</v>
      </c>
      <c r="J41" s="150"/>
      <c r="K41" s="150"/>
      <c r="L41" s="150">
        <f>ROUND((SUM(L36:L40))/1,2)</f>
        <v>0</v>
      </c>
      <c r="M41" s="150">
        <f>ROUND((SUM(M36:M40))/1,2)</f>
        <v>0</v>
      </c>
      <c r="N41" s="150"/>
      <c r="O41" s="150"/>
      <c r="P41" s="176">
        <f>ROUND((SUM(P36:P40))/1,2)</f>
        <v>3.36</v>
      </c>
      <c r="Q41" s="147"/>
      <c r="R41" s="147"/>
      <c r="S41" s="176">
        <f>ROUND((SUM(S36:S40))/1,2)</f>
        <v>5.3</v>
      </c>
      <c r="T41" s="147"/>
      <c r="U41" s="147"/>
      <c r="V41" s="147"/>
      <c r="W41" s="147"/>
      <c r="X41" s="147"/>
      <c r="Y41" s="147"/>
      <c r="Z41" s="147"/>
    </row>
    <row r="42" spans="1:26" x14ac:dyDescent="0.25">
      <c r="A42" s="1"/>
      <c r="B42" s="1"/>
      <c r="C42" s="1"/>
      <c r="D42" s="1"/>
      <c r="E42" s="1"/>
      <c r="F42" s="161"/>
      <c r="G42" s="143"/>
      <c r="H42" s="143"/>
      <c r="I42" s="143"/>
      <c r="J42" s="1"/>
      <c r="K42" s="1"/>
      <c r="L42" s="1"/>
      <c r="M42" s="1"/>
      <c r="N42" s="1"/>
      <c r="O42" s="1"/>
      <c r="P42" s="1"/>
      <c r="S42" s="1"/>
    </row>
    <row r="43" spans="1:26" x14ac:dyDescent="0.25">
      <c r="A43" s="150"/>
      <c r="B43" s="150"/>
      <c r="C43" s="150"/>
      <c r="D43" s="150" t="s">
        <v>69</v>
      </c>
      <c r="E43" s="150"/>
      <c r="F43" s="168"/>
      <c r="G43" s="151"/>
      <c r="H43" s="151"/>
      <c r="I43" s="151"/>
      <c r="J43" s="150"/>
      <c r="K43" s="150"/>
      <c r="L43" s="150"/>
      <c r="M43" s="150"/>
      <c r="N43" s="150"/>
      <c r="O43" s="150"/>
      <c r="P43" s="150"/>
      <c r="Q43" s="147"/>
      <c r="R43" s="147"/>
      <c r="S43" s="150"/>
      <c r="T43" s="147"/>
      <c r="U43" s="147"/>
      <c r="V43" s="147"/>
      <c r="W43" s="147"/>
      <c r="X43" s="147"/>
      <c r="Y43" s="147"/>
      <c r="Z43" s="147"/>
    </row>
    <row r="44" spans="1:26" ht="24.95" customHeight="1" x14ac:dyDescent="0.25">
      <c r="A44" s="172"/>
      <c r="B44" s="169" t="s">
        <v>110</v>
      </c>
      <c r="C44" s="173" t="s">
        <v>145</v>
      </c>
      <c r="D44" s="169" t="s">
        <v>146</v>
      </c>
      <c r="E44" s="169" t="s">
        <v>115</v>
      </c>
      <c r="F44" s="170">
        <v>13.326500000000001</v>
      </c>
      <c r="G44" s="171"/>
      <c r="H44" s="171"/>
      <c r="I44" s="171">
        <f t="shared" ref="I44:I56" si="4">ROUND(F44*(G44+H44),2)</f>
        <v>0</v>
      </c>
      <c r="J44" s="169">
        <f t="shared" ref="J44:J56" si="5">ROUND(F44*(N44),2)</f>
        <v>82.76</v>
      </c>
      <c r="K44" s="1">
        <f t="shared" ref="K44:K56" si="6">ROUND(F44*(O44),2)</f>
        <v>0</v>
      </c>
      <c r="L44" s="1">
        <f t="shared" ref="L44:L55" si="7">ROUND(F44*(G44),2)</f>
        <v>0</v>
      </c>
      <c r="M44" s="1"/>
      <c r="N44" s="1">
        <v>6.21</v>
      </c>
      <c r="O44" s="1"/>
      <c r="P44" s="168">
        <v>4.0899999999999999E-2</v>
      </c>
      <c r="Q44" s="174"/>
      <c r="R44" s="174">
        <v>4.0899999999999999E-2</v>
      </c>
      <c r="S44" s="150">
        <f t="shared" ref="S44:S55" si="8">ROUND(F44*(R44),3)</f>
        <v>0.54500000000000004</v>
      </c>
      <c r="V44" s="175"/>
      <c r="Z44">
        <v>0</v>
      </c>
    </row>
    <row r="45" spans="1:26" ht="24.95" customHeight="1" x14ac:dyDescent="0.25">
      <c r="A45" s="172"/>
      <c r="B45" s="169" t="s">
        <v>110</v>
      </c>
      <c r="C45" s="173" t="s">
        <v>147</v>
      </c>
      <c r="D45" s="169" t="s">
        <v>311</v>
      </c>
      <c r="E45" s="169" t="s">
        <v>115</v>
      </c>
      <c r="F45" s="170">
        <v>81.091999999999999</v>
      </c>
      <c r="G45" s="171"/>
      <c r="H45" s="171"/>
      <c r="I45" s="171">
        <f t="shared" si="4"/>
        <v>0</v>
      </c>
      <c r="J45" s="169">
        <f t="shared" si="5"/>
        <v>68.12</v>
      </c>
      <c r="K45" s="1">
        <f t="shared" si="6"/>
        <v>0</v>
      </c>
      <c r="L45" s="1">
        <f t="shared" si="7"/>
        <v>0</v>
      </c>
      <c r="M45" s="1"/>
      <c r="N45" s="1">
        <v>0.84</v>
      </c>
      <c r="O45" s="1"/>
      <c r="P45" s="168">
        <v>5.2999999999999998E-4</v>
      </c>
      <c r="Q45" s="174"/>
      <c r="R45" s="174">
        <v>5.2999999999999998E-4</v>
      </c>
      <c r="S45" s="150">
        <f t="shared" si="8"/>
        <v>4.2999999999999997E-2</v>
      </c>
      <c r="V45" s="175"/>
      <c r="Z45">
        <v>0</v>
      </c>
    </row>
    <row r="46" spans="1:26" ht="35.1" customHeight="1" x14ac:dyDescent="0.25">
      <c r="A46" s="172"/>
      <c r="B46" s="169" t="s">
        <v>110</v>
      </c>
      <c r="C46" s="173" t="s">
        <v>148</v>
      </c>
      <c r="D46" s="169" t="s">
        <v>312</v>
      </c>
      <c r="E46" s="169" t="s">
        <v>115</v>
      </c>
      <c r="F46" s="170">
        <v>81.091999999999999</v>
      </c>
      <c r="G46" s="171"/>
      <c r="H46" s="171"/>
      <c r="I46" s="171">
        <f t="shared" si="4"/>
        <v>0</v>
      </c>
      <c r="J46" s="169">
        <f t="shared" si="5"/>
        <v>566.83000000000004</v>
      </c>
      <c r="K46" s="1">
        <f t="shared" si="6"/>
        <v>0</v>
      </c>
      <c r="L46" s="1">
        <f t="shared" si="7"/>
        <v>0</v>
      </c>
      <c r="M46" s="1"/>
      <c r="N46" s="1">
        <v>6.99</v>
      </c>
      <c r="O46" s="1"/>
      <c r="P46" s="168">
        <v>6.3E-3</v>
      </c>
      <c r="Q46" s="174"/>
      <c r="R46" s="174">
        <v>6.3E-3</v>
      </c>
      <c r="S46" s="150">
        <f t="shared" si="8"/>
        <v>0.51100000000000001</v>
      </c>
      <c r="V46" s="175"/>
      <c r="Z46">
        <v>0</v>
      </c>
    </row>
    <row r="47" spans="1:26" ht="24.95" customHeight="1" x14ac:dyDescent="0.25">
      <c r="A47" s="172"/>
      <c r="B47" s="169" t="s">
        <v>110</v>
      </c>
      <c r="C47" s="173" t="s">
        <v>149</v>
      </c>
      <c r="D47" s="169" t="s">
        <v>150</v>
      </c>
      <c r="E47" s="169" t="s">
        <v>115</v>
      </c>
      <c r="F47" s="170">
        <v>81.091999999999985</v>
      </c>
      <c r="G47" s="171"/>
      <c r="H47" s="171"/>
      <c r="I47" s="171">
        <f t="shared" si="4"/>
        <v>0</v>
      </c>
      <c r="J47" s="169">
        <f t="shared" si="5"/>
        <v>488.17</v>
      </c>
      <c r="K47" s="1">
        <f t="shared" si="6"/>
        <v>0</v>
      </c>
      <c r="L47" s="1">
        <f t="shared" si="7"/>
        <v>0</v>
      </c>
      <c r="M47" s="1"/>
      <c r="N47" s="1">
        <v>6.02</v>
      </c>
      <c r="O47" s="1"/>
      <c r="P47" s="168">
        <v>2.8800000000000002E-3</v>
      </c>
      <c r="Q47" s="174"/>
      <c r="R47" s="174">
        <v>2.8800000000000002E-3</v>
      </c>
      <c r="S47" s="150">
        <f t="shared" si="8"/>
        <v>0.23400000000000001</v>
      </c>
      <c r="V47" s="175"/>
      <c r="Z47">
        <v>0</v>
      </c>
    </row>
    <row r="48" spans="1:26" ht="24.95" customHeight="1" x14ac:dyDescent="0.25">
      <c r="A48" s="172"/>
      <c r="B48" s="169" t="s">
        <v>110</v>
      </c>
      <c r="C48" s="173" t="s">
        <v>151</v>
      </c>
      <c r="D48" s="169" t="s">
        <v>152</v>
      </c>
      <c r="E48" s="169" t="s">
        <v>115</v>
      </c>
      <c r="F48" s="170">
        <v>6.0575000000000001</v>
      </c>
      <c r="G48" s="171"/>
      <c r="H48" s="171"/>
      <c r="I48" s="171">
        <f t="shared" si="4"/>
        <v>0</v>
      </c>
      <c r="J48" s="169">
        <f t="shared" si="5"/>
        <v>158.16</v>
      </c>
      <c r="K48" s="1">
        <f t="shared" si="6"/>
        <v>0</v>
      </c>
      <c r="L48" s="1">
        <f t="shared" si="7"/>
        <v>0</v>
      </c>
      <c r="M48" s="1"/>
      <c r="N48" s="1">
        <v>26.11</v>
      </c>
      <c r="O48" s="1"/>
      <c r="P48" s="168">
        <v>4.648E-2</v>
      </c>
      <c r="Q48" s="174"/>
      <c r="R48" s="174">
        <v>4.648E-2</v>
      </c>
      <c r="S48" s="150">
        <f t="shared" si="8"/>
        <v>0.28199999999999997</v>
      </c>
      <c r="V48" s="175"/>
      <c r="Z48">
        <v>0</v>
      </c>
    </row>
    <row r="49" spans="1:26" ht="24.95" customHeight="1" x14ac:dyDescent="0.25">
      <c r="A49" s="172"/>
      <c r="B49" s="169" t="s">
        <v>110</v>
      </c>
      <c r="C49" s="173" t="s">
        <v>153</v>
      </c>
      <c r="D49" s="169" t="s">
        <v>313</v>
      </c>
      <c r="E49" s="169" t="s">
        <v>115</v>
      </c>
      <c r="F49" s="170">
        <v>6.0579999999999998</v>
      </c>
      <c r="G49" s="171"/>
      <c r="H49" s="171"/>
      <c r="I49" s="171">
        <f t="shared" si="4"/>
        <v>0</v>
      </c>
      <c r="J49" s="169">
        <f t="shared" si="5"/>
        <v>13.57</v>
      </c>
      <c r="K49" s="1">
        <f t="shared" si="6"/>
        <v>0</v>
      </c>
      <c r="L49" s="1">
        <f t="shared" si="7"/>
        <v>0</v>
      </c>
      <c r="M49" s="1"/>
      <c r="N49" s="1">
        <v>2.2400000000000002</v>
      </c>
      <c r="O49" s="1"/>
      <c r="P49" s="168">
        <v>5.5000000000000003E-4</v>
      </c>
      <c r="Q49" s="174"/>
      <c r="R49" s="174">
        <v>5.5000000000000003E-4</v>
      </c>
      <c r="S49" s="150">
        <f t="shared" si="8"/>
        <v>3.0000000000000001E-3</v>
      </c>
      <c r="V49" s="175"/>
      <c r="Z49">
        <v>0</v>
      </c>
    </row>
    <row r="50" spans="1:26" ht="24.95" customHeight="1" x14ac:dyDescent="0.25">
      <c r="A50" s="172"/>
      <c r="B50" s="169" t="s">
        <v>110</v>
      </c>
      <c r="C50" s="173" t="s">
        <v>154</v>
      </c>
      <c r="D50" s="169" t="s">
        <v>155</v>
      </c>
      <c r="E50" s="169" t="s">
        <v>115</v>
      </c>
      <c r="F50" s="170">
        <v>92.411749999999998</v>
      </c>
      <c r="G50" s="171"/>
      <c r="H50" s="171"/>
      <c r="I50" s="171">
        <f t="shared" si="4"/>
        <v>0</v>
      </c>
      <c r="J50" s="169">
        <f t="shared" si="5"/>
        <v>29.57</v>
      </c>
      <c r="K50" s="1">
        <f t="shared" si="6"/>
        <v>0</v>
      </c>
      <c r="L50" s="1">
        <f t="shared" si="7"/>
        <v>0</v>
      </c>
      <c r="M50" s="1"/>
      <c r="N50" s="1">
        <v>0.32</v>
      </c>
      <c r="O50" s="1"/>
      <c r="P50" s="168">
        <v>1.3999999999999999E-4</v>
      </c>
      <c r="Q50" s="174"/>
      <c r="R50" s="174">
        <v>1.3999999999999999E-4</v>
      </c>
      <c r="S50" s="150">
        <f t="shared" si="8"/>
        <v>1.2999999999999999E-2</v>
      </c>
      <c r="V50" s="175"/>
      <c r="Z50">
        <v>0</v>
      </c>
    </row>
    <row r="51" spans="1:26" ht="24.95" customHeight="1" x14ac:dyDescent="0.25">
      <c r="A51" s="172"/>
      <c r="B51" s="169" t="s">
        <v>110</v>
      </c>
      <c r="C51" s="173" t="s">
        <v>156</v>
      </c>
      <c r="D51" s="169" t="s">
        <v>157</v>
      </c>
      <c r="E51" s="169" t="s">
        <v>115</v>
      </c>
      <c r="F51" s="170">
        <v>92.412000000000006</v>
      </c>
      <c r="G51" s="171"/>
      <c r="H51" s="171"/>
      <c r="I51" s="171">
        <f t="shared" si="4"/>
        <v>0</v>
      </c>
      <c r="J51" s="169">
        <f t="shared" si="5"/>
        <v>1765.07</v>
      </c>
      <c r="K51" s="1">
        <f t="shared" si="6"/>
        <v>0</v>
      </c>
      <c r="L51" s="1">
        <f t="shared" si="7"/>
        <v>0</v>
      </c>
      <c r="M51" s="1"/>
      <c r="N51" s="1">
        <v>19.100000000000001</v>
      </c>
      <c r="O51" s="1"/>
      <c r="P51" s="168">
        <v>4.648E-2</v>
      </c>
      <c r="Q51" s="174"/>
      <c r="R51" s="174">
        <v>4.648E-2</v>
      </c>
      <c r="S51" s="150">
        <f t="shared" si="8"/>
        <v>4.2949999999999999</v>
      </c>
      <c r="V51" s="175"/>
      <c r="Z51">
        <v>0</v>
      </c>
    </row>
    <row r="52" spans="1:26" ht="24.95" customHeight="1" x14ac:dyDescent="0.25">
      <c r="A52" s="172"/>
      <c r="B52" s="169" t="s">
        <v>110</v>
      </c>
      <c r="C52" s="173" t="s">
        <v>158</v>
      </c>
      <c r="D52" s="169" t="s">
        <v>159</v>
      </c>
      <c r="E52" s="169" t="s">
        <v>115</v>
      </c>
      <c r="F52" s="170">
        <v>1.7999999999999998</v>
      </c>
      <c r="G52" s="171"/>
      <c r="H52" s="171"/>
      <c r="I52" s="171">
        <f t="shared" si="4"/>
        <v>0</v>
      </c>
      <c r="J52" s="169">
        <f t="shared" si="5"/>
        <v>12.33</v>
      </c>
      <c r="K52" s="1">
        <f t="shared" si="6"/>
        <v>0</v>
      </c>
      <c r="L52" s="1">
        <f t="shared" si="7"/>
        <v>0</v>
      </c>
      <c r="M52" s="1"/>
      <c r="N52" s="1">
        <v>6.85</v>
      </c>
      <c r="O52" s="1"/>
      <c r="P52" s="168">
        <v>4.9799999999999997E-2</v>
      </c>
      <c r="Q52" s="174"/>
      <c r="R52" s="174">
        <v>4.9799999999999997E-2</v>
      </c>
      <c r="S52" s="150">
        <f t="shared" si="8"/>
        <v>0.09</v>
      </c>
      <c r="V52" s="175"/>
      <c r="Z52">
        <v>0</v>
      </c>
    </row>
    <row r="53" spans="1:26" ht="24.95" customHeight="1" x14ac:dyDescent="0.25">
      <c r="A53" s="172"/>
      <c r="B53" s="169" t="s">
        <v>110</v>
      </c>
      <c r="C53" s="173" t="s">
        <v>160</v>
      </c>
      <c r="D53" s="169" t="s">
        <v>161</v>
      </c>
      <c r="E53" s="169" t="s">
        <v>115</v>
      </c>
      <c r="F53" s="170">
        <v>14.585999999999999</v>
      </c>
      <c r="G53" s="171"/>
      <c r="H53" s="171"/>
      <c r="I53" s="171">
        <f t="shared" si="4"/>
        <v>0</v>
      </c>
      <c r="J53" s="169">
        <f t="shared" si="5"/>
        <v>158.4</v>
      </c>
      <c r="K53" s="1">
        <f t="shared" si="6"/>
        <v>0</v>
      </c>
      <c r="L53" s="1">
        <f t="shared" si="7"/>
        <v>0</v>
      </c>
      <c r="M53" s="1"/>
      <c r="N53" s="1">
        <v>10.86</v>
      </c>
      <c r="O53" s="1"/>
      <c r="P53" s="168">
        <v>0.10854</v>
      </c>
      <c r="Q53" s="174"/>
      <c r="R53" s="174">
        <v>0.10854</v>
      </c>
      <c r="S53" s="150">
        <f t="shared" si="8"/>
        <v>1.583</v>
      </c>
      <c r="V53" s="175"/>
      <c r="Z53">
        <v>0</v>
      </c>
    </row>
    <row r="54" spans="1:26" ht="24.95" customHeight="1" x14ac:dyDescent="0.25">
      <c r="A54" s="172"/>
      <c r="B54" s="169" t="s">
        <v>110</v>
      </c>
      <c r="C54" s="173" t="s">
        <v>162</v>
      </c>
      <c r="D54" s="169" t="s">
        <v>163</v>
      </c>
      <c r="E54" s="169" t="s">
        <v>115</v>
      </c>
      <c r="F54" s="170">
        <v>35.700000000000003</v>
      </c>
      <c r="G54" s="171"/>
      <c r="H54" s="171"/>
      <c r="I54" s="171">
        <f t="shared" si="4"/>
        <v>0</v>
      </c>
      <c r="J54" s="169">
        <f t="shared" si="5"/>
        <v>365.93</v>
      </c>
      <c r="K54" s="1">
        <f t="shared" si="6"/>
        <v>0</v>
      </c>
      <c r="L54" s="1">
        <f t="shared" si="7"/>
        <v>0</v>
      </c>
      <c r="M54" s="1"/>
      <c r="N54" s="1">
        <v>10.25</v>
      </c>
      <c r="O54" s="1"/>
      <c r="P54" s="168">
        <v>0.10854</v>
      </c>
      <c r="Q54" s="174"/>
      <c r="R54" s="174">
        <v>0.10854</v>
      </c>
      <c r="S54" s="150">
        <f t="shared" si="8"/>
        <v>3.875</v>
      </c>
      <c r="V54" s="175"/>
      <c r="Z54">
        <v>0</v>
      </c>
    </row>
    <row r="55" spans="1:26" ht="24.95" customHeight="1" x14ac:dyDescent="0.25">
      <c r="A55" s="172"/>
      <c r="B55" s="169" t="s">
        <v>110</v>
      </c>
      <c r="C55" s="173" t="s">
        <v>164</v>
      </c>
      <c r="D55" s="169" t="s">
        <v>165</v>
      </c>
      <c r="E55" s="169" t="s">
        <v>166</v>
      </c>
      <c r="F55" s="170">
        <v>6</v>
      </c>
      <c r="G55" s="171"/>
      <c r="H55" s="171"/>
      <c r="I55" s="171">
        <f t="shared" si="4"/>
        <v>0</v>
      </c>
      <c r="J55" s="169">
        <f t="shared" si="5"/>
        <v>33.42</v>
      </c>
      <c r="K55" s="1">
        <f t="shared" si="6"/>
        <v>0</v>
      </c>
      <c r="L55" s="1">
        <f t="shared" si="7"/>
        <v>0</v>
      </c>
      <c r="M55" s="1"/>
      <c r="N55" s="1">
        <v>5.57</v>
      </c>
      <c r="O55" s="1"/>
      <c r="P55" s="168">
        <v>8.8000000000000005E-3</v>
      </c>
      <c r="Q55" s="174"/>
      <c r="R55" s="174">
        <v>8.8000000000000005E-3</v>
      </c>
      <c r="S55" s="150">
        <f t="shared" si="8"/>
        <v>5.2999999999999999E-2</v>
      </c>
      <c r="V55" s="175"/>
      <c r="Z55">
        <v>0</v>
      </c>
    </row>
    <row r="56" spans="1:26" ht="24.95" customHeight="1" x14ac:dyDescent="0.25">
      <c r="A56" s="172"/>
      <c r="B56" s="169" t="s">
        <v>167</v>
      </c>
      <c r="C56" s="173" t="s">
        <v>168</v>
      </c>
      <c r="D56" s="169" t="s">
        <v>169</v>
      </c>
      <c r="E56" s="169" t="s">
        <v>170</v>
      </c>
      <c r="F56" s="170">
        <v>6</v>
      </c>
      <c r="G56" s="171"/>
      <c r="H56" s="171"/>
      <c r="I56" s="171">
        <f t="shared" si="4"/>
        <v>0</v>
      </c>
      <c r="J56" s="169">
        <f t="shared" si="5"/>
        <v>85.2</v>
      </c>
      <c r="K56" s="1">
        <f t="shared" si="6"/>
        <v>0</v>
      </c>
      <c r="L56" s="1"/>
      <c r="M56" s="1">
        <f>ROUND(F56*(G56),2)</f>
        <v>0</v>
      </c>
      <c r="N56" s="1">
        <v>14.2</v>
      </c>
      <c r="O56" s="1"/>
      <c r="P56" s="161"/>
      <c r="Q56" s="174"/>
      <c r="R56" s="174"/>
      <c r="S56" s="150"/>
      <c r="V56" s="175"/>
      <c r="Z56">
        <v>0</v>
      </c>
    </row>
    <row r="57" spans="1:26" x14ac:dyDescent="0.25">
      <c r="A57" s="150"/>
      <c r="B57" s="150"/>
      <c r="C57" s="150"/>
      <c r="D57" s="150" t="s">
        <v>69</v>
      </c>
      <c r="E57" s="150"/>
      <c r="F57" s="168"/>
      <c r="G57" s="153"/>
      <c r="H57" s="153">
        <f>ROUND((SUM(M43:M56))/1,2)</f>
        <v>0</v>
      </c>
      <c r="I57" s="153">
        <f>ROUND((SUM(I43:I56))/1,2)</f>
        <v>0</v>
      </c>
      <c r="J57" s="150"/>
      <c r="K57" s="150"/>
      <c r="L57" s="150">
        <f>ROUND((SUM(L43:L56))/1,2)</f>
        <v>0</v>
      </c>
      <c r="M57" s="150">
        <f>ROUND((SUM(M43:M56))/1,2)</f>
        <v>0</v>
      </c>
      <c r="N57" s="150"/>
      <c r="O57" s="150"/>
      <c r="P57" s="176">
        <f>ROUND((SUM(P43:P56))/1,2)</f>
        <v>0.42</v>
      </c>
      <c r="Q57" s="147"/>
      <c r="R57" s="147"/>
      <c r="S57" s="176">
        <f>ROUND((SUM(S43:S56))/1,2)</f>
        <v>11.53</v>
      </c>
      <c r="T57" s="147"/>
      <c r="U57" s="147"/>
      <c r="V57" s="147"/>
      <c r="W57" s="147"/>
      <c r="X57" s="147"/>
      <c r="Y57" s="147"/>
      <c r="Z57" s="147"/>
    </row>
    <row r="58" spans="1:26" x14ac:dyDescent="0.25">
      <c r="A58" s="1"/>
      <c r="B58" s="1"/>
      <c r="C58" s="1"/>
      <c r="D58" s="1"/>
      <c r="E58" s="1"/>
      <c r="F58" s="161"/>
      <c r="G58" s="143"/>
      <c r="H58" s="143"/>
      <c r="I58" s="143"/>
      <c r="J58" s="1"/>
      <c r="K58" s="1"/>
      <c r="L58" s="1"/>
      <c r="M58" s="1"/>
      <c r="N58" s="1"/>
      <c r="O58" s="1"/>
      <c r="P58" s="1"/>
      <c r="S58" s="1"/>
    </row>
    <row r="59" spans="1:26" x14ac:dyDescent="0.25">
      <c r="A59" s="150"/>
      <c r="B59" s="150"/>
      <c r="C59" s="150"/>
      <c r="D59" s="150" t="s">
        <v>70</v>
      </c>
      <c r="E59" s="150"/>
      <c r="F59" s="168"/>
      <c r="G59" s="151"/>
      <c r="H59" s="151"/>
      <c r="I59" s="151"/>
      <c r="J59" s="150"/>
      <c r="K59" s="150"/>
      <c r="L59" s="150"/>
      <c r="M59" s="150"/>
      <c r="N59" s="150"/>
      <c r="O59" s="150"/>
      <c r="P59" s="150"/>
      <c r="Q59" s="147"/>
      <c r="R59" s="147"/>
      <c r="S59" s="150"/>
      <c r="T59" s="147"/>
      <c r="U59" s="147"/>
      <c r="V59" s="147"/>
      <c r="W59" s="147"/>
      <c r="X59" s="147"/>
      <c r="Y59" s="147"/>
      <c r="Z59" s="147"/>
    </row>
    <row r="60" spans="1:26" ht="24.95" customHeight="1" x14ac:dyDescent="0.25">
      <c r="A60" s="172"/>
      <c r="B60" s="169" t="s">
        <v>171</v>
      </c>
      <c r="C60" s="173" t="s">
        <v>172</v>
      </c>
      <c r="D60" s="169" t="s">
        <v>173</v>
      </c>
      <c r="E60" s="169" t="s">
        <v>115</v>
      </c>
      <c r="F60" s="170">
        <v>41</v>
      </c>
      <c r="G60" s="171"/>
      <c r="H60" s="171"/>
      <c r="I60" s="171">
        <f t="shared" ref="I60:I73" si="9">ROUND(F60*(G60+H60),2)</f>
        <v>0</v>
      </c>
      <c r="J60" s="169">
        <f t="shared" ref="J60:J73" si="10">ROUND(F60*(N60),2)</f>
        <v>106.19</v>
      </c>
      <c r="K60" s="1">
        <f t="shared" ref="K60:K73" si="11">ROUND(F60*(O60),2)</f>
        <v>0</v>
      </c>
      <c r="L60" s="1">
        <f t="shared" ref="L60:L73" si="12">ROUND(F60*(G60),2)</f>
        <v>0</v>
      </c>
      <c r="M60" s="1"/>
      <c r="N60" s="1">
        <v>2.59</v>
      </c>
      <c r="O60" s="1"/>
      <c r="P60" s="168">
        <v>1.5300000000000001E-3</v>
      </c>
      <c r="Q60" s="174"/>
      <c r="R60" s="174">
        <v>1.5300000000000001E-3</v>
      </c>
      <c r="S60" s="150">
        <f>ROUND(F60*(R60),3)</f>
        <v>6.3E-2</v>
      </c>
      <c r="V60" s="175"/>
      <c r="Z60">
        <v>0</v>
      </c>
    </row>
    <row r="61" spans="1:26" ht="24.95" customHeight="1" x14ac:dyDescent="0.25">
      <c r="A61" s="172"/>
      <c r="B61" s="169" t="s">
        <v>171</v>
      </c>
      <c r="C61" s="173" t="s">
        <v>174</v>
      </c>
      <c r="D61" s="169" t="s">
        <v>175</v>
      </c>
      <c r="E61" s="169" t="s">
        <v>115</v>
      </c>
      <c r="F61" s="170">
        <v>24.31</v>
      </c>
      <c r="G61" s="171"/>
      <c r="H61" s="171"/>
      <c r="I61" s="171">
        <f t="shared" si="9"/>
        <v>0</v>
      </c>
      <c r="J61" s="169">
        <f t="shared" si="10"/>
        <v>150.72</v>
      </c>
      <c r="K61" s="1">
        <f t="shared" si="11"/>
        <v>0</v>
      </c>
      <c r="L61" s="1">
        <f t="shared" si="12"/>
        <v>0</v>
      </c>
      <c r="M61" s="1"/>
      <c r="N61" s="1">
        <v>6.2</v>
      </c>
      <c r="O61" s="1"/>
      <c r="P61" s="168">
        <v>6.1800000000000006E-3</v>
      </c>
      <c r="Q61" s="174"/>
      <c r="R61" s="174">
        <v>6.1800000000000006E-3</v>
      </c>
      <c r="S61" s="150">
        <f>ROUND(F61*(R61),3)</f>
        <v>0.15</v>
      </c>
      <c r="V61" s="175"/>
      <c r="Z61">
        <v>0</v>
      </c>
    </row>
    <row r="62" spans="1:26" ht="24.95" customHeight="1" x14ac:dyDescent="0.25">
      <c r="A62" s="172"/>
      <c r="B62" s="169" t="s">
        <v>110</v>
      </c>
      <c r="C62" s="173" t="s">
        <v>176</v>
      </c>
      <c r="D62" s="169" t="s">
        <v>177</v>
      </c>
      <c r="E62" s="169" t="s">
        <v>115</v>
      </c>
      <c r="F62" s="170">
        <v>35.700000000000003</v>
      </c>
      <c r="G62" s="171"/>
      <c r="H62" s="171"/>
      <c r="I62" s="171">
        <f t="shared" si="9"/>
        <v>0</v>
      </c>
      <c r="J62" s="169">
        <f t="shared" si="10"/>
        <v>140.66</v>
      </c>
      <c r="K62" s="1">
        <f t="shared" si="11"/>
        <v>0</v>
      </c>
      <c r="L62" s="1">
        <f t="shared" si="12"/>
        <v>0</v>
      </c>
      <c r="M62" s="1"/>
      <c r="N62" s="1">
        <v>3.94</v>
      </c>
      <c r="O62" s="1"/>
      <c r="P62" s="161"/>
      <c r="Q62" s="174"/>
      <c r="R62" s="174"/>
      <c r="S62" s="150"/>
      <c r="V62" s="175"/>
      <c r="Z62">
        <v>0</v>
      </c>
    </row>
    <row r="63" spans="1:26" ht="24.95" customHeight="1" x14ac:dyDescent="0.25">
      <c r="A63" s="172"/>
      <c r="B63" s="169" t="s">
        <v>178</v>
      </c>
      <c r="C63" s="173" t="s">
        <v>179</v>
      </c>
      <c r="D63" s="169" t="s">
        <v>180</v>
      </c>
      <c r="E63" s="169" t="s">
        <v>121</v>
      </c>
      <c r="F63" s="170">
        <v>8</v>
      </c>
      <c r="G63" s="171"/>
      <c r="H63" s="171"/>
      <c r="I63" s="171">
        <f t="shared" si="9"/>
        <v>0</v>
      </c>
      <c r="J63" s="169">
        <f t="shared" si="10"/>
        <v>3.92</v>
      </c>
      <c r="K63" s="1">
        <f t="shared" si="11"/>
        <v>0</v>
      </c>
      <c r="L63" s="1">
        <f t="shared" si="12"/>
        <v>0</v>
      </c>
      <c r="M63" s="1"/>
      <c r="N63" s="1">
        <v>0.49</v>
      </c>
      <c r="O63" s="1"/>
      <c r="P63" s="161"/>
      <c r="Q63" s="174"/>
      <c r="R63" s="174"/>
      <c r="S63" s="150"/>
      <c r="V63" s="175"/>
      <c r="Z63">
        <v>0</v>
      </c>
    </row>
    <row r="64" spans="1:26" ht="24.95" customHeight="1" x14ac:dyDescent="0.25">
      <c r="A64" s="172"/>
      <c r="B64" s="169" t="s">
        <v>178</v>
      </c>
      <c r="C64" s="173" t="s">
        <v>181</v>
      </c>
      <c r="D64" s="169" t="s">
        <v>182</v>
      </c>
      <c r="E64" s="169" t="s">
        <v>121</v>
      </c>
      <c r="F64" s="170">
        <v>2</v>
      </c>
      <c r="G64" s="171"/>
      <c r="H64" s="171"/>
      <c r="I64" s="171">
        <f t="shared" si="9"/>
        <v>0</v>
      </c>
      <c r="J64" s="169">
        <f t="shared" si="10"/>
        <v>1.42</v>
      </c>
      <c r="K64" s="1">
        <f t="shared" si="11"/>
        <v>0</v>
      </c>
      <c r="L64" s="1">
        <f t="shared" si="12"/>
        <v>0</v>
      </c>
      <c r="M64" s="1"/>
      <c r="N64" s="1">
        <v>0.71</v>
      </c>
      <c r="O64" s="1"/>
      <c r="P64" s="161"/>
      <c r="Q64" s="174"/>
      <c r="R64" s="174"/>
      <c r="S64" s="150"/>
      <c r="V64" s="175"/>
      <c r="Z64">
        <v>0</v>
      </c>
    </row>
    <row r="65" spans="1:26" ht="24.95" customHeight="1" x14ac:dyDescent="0.25">
      <c r="A65" s="172"/>
      <c r="B65" s="169" t="s">
        <v>178</v>
      </c>
      <c r="C65" s="173" t="s">
        <v>183</v>
      </c>
      <c r="D65" s="169" t="s">
        <v>184</v>
      </c>
      <c r="E65" s="169" t="s">
        <v>115</v>
      </c>
      <c r="F65" s="170">
        <v>5.7</v>
      </c>
      <c r="G65" s="171"/>
      <c r="H65" s="171"/>
      <c r="I65" s="171">
        <f t="shared" si="9"/>
        <v>0</v>
      </c>
      <c r="J65" s="169">
        <f t="shared" si="10"/>
        <v>28.22</v>
      </c>
      <c r="K65" s="1">
        <f t="shared" si="11"/>
        <v>0</v>
      </c>
      <c r="L65" s="1">
        <f t="shared" si="12"/>
        <v>0</v>
      </c>
      <c r="M65" s="1"/>
      <c r="N65" s="1">
        <v>4.95</v>
      </c>
      <c r="O65" s="1"/>
      <c r="P65" s="161"/>
      <c r="Q65" s="174"/>
      <c r="R65" s="174"/>
      <c r="S65" s="150"/>
      <c r="V65" s="175">
        <f>ROUND(F65*(X65),3)</f>
        <v>0.502</v>
      </c>
      <c r="X65">
        <v>8.7999999999999995E-2</v>
      </c>
      <c r="Z65">
        <v>0</v>
      </c>
    </row>
    <row r="66" spans="1:26" ht="24.95" customHeight="1" x14ac:dyDescent="0.25">
      <c r="A66" s="172"/>
      <c r="B66" s="169" t="s">
        <v>178</v>
      </c>
      <c r="C66" s="173" t="s">
        <v>185</v>
      </c>
      <c r="D66" s="169" t="s">
        <v>186</v>
      </c>
      <c r="E66" s="169" t="s">
        <v>115</v>
      </c>
      <c r="F66" s="170">
        <v>76.800000000000011</v>
      </c>
      <c r="G66" s="171"/>
      <c r="H66" s="171"/>
      <c r="I66" s="171">
        <f t="shared" si="9"/>
        <v>0</v>
      </c>
      <c r="J66" s="169">
        <f t="shared" si="10"/>
        <v>135.16999999999999</v>
      </c>
      <c r="K66" s="1">
        <f t="shared" si="11"/>
        <v>0</v>
      </c>
      <c r="L66" s="1">
        <f t="shared" si="12"/>
        <v>0</v>
      </c>
      <c r="M66" s="1"/>
      <c r="N66" s="1">
        <v>1.76</v>
      </c>
      <c r="O66" s="1"/>
      <c r="P66" s="161"/>
      <c r="Q66" s="174"/>
      <c r="R66" s="174"/>
      <c r="S66" s="150"/>
      <c r="V66" s="175">
        <f>ROUND(F66*(X66),3)</f>
        <v>1.843</v>
      </c>
      <c r="X66">
        <v>2.4E-2</v>
      </c>
      <c r="Z66">
        <v>0</v>
      </c>
    </row>
    <row r="67" spans="1:26" ht="24.95" customHeight="1" x14ac:dyDescent="0.25">
      <c r="A67" s="172"/>
      <c r="B67" s="169" t="s">
        <v>178</v>
      </c>
      <c r="C67" s="173" t="s">
        <v>187</v>
      </c>
      <c r="D67" s="169" t="s">
        <v>188</v>
      </c>
      <c r="E67" s="169" t="s">
        <v>115</v>
      </c>
      <c r="F67" s="170">
        <v>16</v>
      </c>
      <c r="G67" s="171"/>
      <c r="H67" s="171"/>
      <c r="I67" s="171">
        <f t="shared" si="9"/>
        <v>0</v>
      </c>
      <c r="J67" s="169">
        <f t="shared" si="10"/>
        <v>48.8</v>
      </c>
      <c r="K67" s="1">
        <f t="shared" si="11"/>
        <v>0</v>
      </c>
      <c r="L67" s="1">
        <f t="shared" si="12"/>
        <v>0</v>
      </c>
      <c r="M67" s="1"/>
      <c r="N67" s="1">
        <v>3.05</v>
      </c>
      <c r="O67" s="1"/>
      <c r="P67" s="161"/>
      <c r="Q67" s="174"/>
      <c r="R67" s="174"/>
      <c r="S67" s="150"/>
      <c r="V67" s="175">
        <f>ROUND(F67*(X67),3)</f>
        <v>0.8</v>
      </c>
      <c r="X67">
        <v>0.05</v>
      </c>
      <c r="Z67">
        <v>0</v>
      </c>
    </row>
    <row r="68" spans="1:26" ht="24.95" customHeight="1" x14ac:dyDescent="0.25">
      <c r="A68" s="172"/>
      <c r="B68" s="169" t="s">
        <v>178</v>
      </c>
      <c r="C68" s="173" t="s">
        <v>189</v>
      </c>
      <c r="D68" s="169" t="s">
        <v>190</v>
      </c>
      <c r="E68" s="169" t="s">
        <v>115</v>
      </c>
      <c r="F68" s="170">
        <v>19.440000000000001</v>
      </c>
      <c r="G68" s="171"/>
      <c r="H68" s="171"/>
      <c r="I68" s="171">
        <f t="shared" si="9"/>
        <v>0</v>
      </c>
      <c r="J68" s="169">
        <f t="shared" si="10"/>
        <v>83.79</v>
      </c>
      <c r="K68" s="1">
        <f t="shared" si="11"/>
        <v>0</v>
      </c>
      <c r="L68" s="1">
        <f t="shared" si="12"/>
        <v>0</v>
      </c>
      <c r="M68" s="1"/>
      <c r="N68" s="1">
        <v>4.3099999999999996</v>
      </c>
      <c r="O68" s="1"/>
      <c r="P68" s="161"/>
      <c r="Q68" s="174"/>
      <c r="R68" s="174"/>
      <c r="S68" s="150"/>
      <c r="V68" s="175">
        <f>ROUND(F68*(X68),3)</f>
        <v>1.73</v>
      </c>
      <c r="X68">
        <v>8.8999999999999996E-2</v>
      </c>
      <c r="Z68">
        <v>0</v>
      </c>
    </row>
    <row r="69" spans="1:26" ht="24.95" customHeight="1" x14ac:dyDescent="0.25">
      <c r="A69" s="172"/>
      <c r="B69" s="169" t="s">
        <v>178</v>
      </c>
      <c r="C69" s="173" t="s">
        <v>191</v>
      </c>
      <c r="D69" s="169" t="s">
        <v>192</v>
      </c>
      <c r="E69" s="169" t="s">
        <v>131</v>
      </c>
      <c r="F69" s="170">
        <v>4.8749599999999997</v>
      </c>
      <c r="G69" s="171"/>
      <c r="H69" s="171"/>
      <c r="I69" s="171">
        <f t="shared" si="9"/>
        <v>0</v>
      </c>
      <c r="J69" s="169">
        <f t="shared" si="10"/>
        <v>43.58</v>
      </c>
      <c r="K69" s="1">
        <f t="shared" si="11"/>
        <v>0</v>
      </c>
      <c r="L69" s="1">
        <f t="shared" si="12"/>
        <v>0</v>
      </c>
      <c r="M69" s="1"/>
      <c r="N69" s="1">
        <v>8.94</v>
      </c>
      <c r="O69" s="1"/>
      <c r="P69" s="161"/>
      <c r="Q69" s="174"/>
      <c r="R69" s="174"/>
      <c r="S69" s="150"/>
      <c r="V69" s="175"/>
      <c r="Z69">
        <v>0</v>
      </c>
    </row>
    <row r="70" spans="1:26" ht="24.95" customHeight="1" x14ac:dyDescent="0.25">
      <c r="A70" s="172"/>
      <c r="B70" s="169" t="s">
        <v>178</v>
      </c>
      <c r="C70" s="173" t="s">
        <v>193</v>
      </c>
      <c r="D70" s="169" t="s">
        <v>194</v>
      </c>
      <c r="E70" s="169" t="s">
        <v>195</v>
      </c>
      <c r="F70" s="170">
        <v>4.875</v>
      </c>
      <c r="G70" s="171"/>
      <c r="H70" s="171"/>
      <c r="I70" s="171">
        <f t="shared" si="9"/>
        <v>0</v>
      </c>
      <c r="J70" s="169">
        <f t="shared" si="10"/>
        <v>97.5</v>
      </c>
      <c r="K70" s="1">
        <f t="shared" si="11"/>
        <v>0</v>
      </c>
      <c r="L70" s="1">
        <f t="shared" si="12"/>
        <v>0</v>
      </c>
      <c r="M70" s="1"/>
      <c r="N70" s="1">
        <v>20</v>
      </c>
      <c r="O70" s="1"/>
      <c r="P70" s="161"/>
      <c r="Q70" s="174"/>
      <c r="R70" s="174"/>
      <c r="S70" s="150"/>
      <c r="V70" s="175"/>
      <c r="Z70">
        <v>0</v>
      </c>
    </row>
    <row r="71" spans="1:26" ht="24.95" customHeight="1" x14ac:dyDescent="0.25">
      <c r="A71" s="172"/>
      <c r="B71" s="169" t="s">
        <v>196</v>
      </c>
      <c r="C71" s="173" t="s">
        <v>197</v>
      </c>
      <c r="D71" s="169" t="s">
        <v>198</v>
      </c>
      <c r="E71" s="169" t="s">
        <v>131</v>
      </c>
      <c r="F71" s="170">
        <v>4.8749599999999997</v>
      </c>
      <c r="G71" s="171"/>
      <c r="H71" s="171"/>
      <c r="I71" s="171">
        <f t="shared" si="9"/>
        <v>0</v>
      </c>
      <c r="J71" s="169">
        <f t="shared" si="10"/>
        <v>18.38</v>
      </c>
      <c r="K71" s="1">
        <f t="shared" si="11"/>
        <v>0</v>
      </c>
      <c r="L71" s="1">
        <f t="shared" si="12"/>
        <v>0</v>
      </c>
      <c r="M71" s="1"/>
      <c r="N71" s="1">
        <v>3.77</v>
      </c>
      <c r="O71" s="1"/>
      <c r="P71" s="161"/>
      <c r="Q71" s="174"/>
      <c r="R71" s="174"/>
      <c r="S71" s="150"/>
      <c r="V71" s="175"/>
      <c r="Z71">
        <v>0</v>
      </c>
    </row>
    <row r="72" spans="1:26" ht="24.95" customHeight="1" x14ac:dyDescent="0.25">
      <c r="A72" s="172"/>
      <c r="B72" s="169" t="s">
        <v>199</v>
      </c>
      <c r="C72" s="173" t="s">
        <v>200</v>
      </c>
      <c r="D72" s="169" t="s">
        <v>201</v>
      </c>
      <c r="E72" s="169" t="s">
        <v>131</v>
      </c>
      <c r="F72" s="170">
        <v>4.875</v>
      </c>
      <c r="G72" s="171"/>
      <c r="H72" s="171"/>
      <c r="I72" s="171">
        <f t="shared" si="9"/>
        <v>0</v>
      </c>
      <c r="J72" s="169">
        <f t="shared" si="10"/>
        <v>108.71</v>
      </c>
      <c r="K72" s="1">
        <f t="shared" si="11"/>
        <v>0</v>
      </c>
      <c r="L72" s="1">
        <f t="shared" si="12"/>
        <v>0</v>
      </c>
      <c r="M72" s="1"/>
      <c r="N72" s="1">
        <v>22.3</v>
      </c>
      <c r="O72" s="1"/>
      <c r="P72" s="161"/>
      <c r="Q72" s="174"/>
      <c r="R72" s="174"/>
      <c r="S72" s="150"/>
      <c r="V72" s="175"/>
      <c r="Z72">
        <v>0</v>
      </c>
    </row>
    <row r="73" spans="1:26" ht="24.95" customHeight="1" x14ac:dyDescent="0.25">
      <c r="A73" s="172"/>
      <c r="B73" s="169" t="s">
        <v>199</v>
      </c>
      <c r="C73" s="173" t="s">
        <v>202</v>
      </c>
      <c r="D73" s="169" t="s">
        <v>203</v>
      </c>
      <c r="E73" s="169" t="s">
        <v>131</v>
      </c>
      <c r="F73" s="170">
        <v>4.875</v>
      </c>
      <c r="G73" s="171"/>
      <c r="H73" s="171"/>
      <c r="I73" s="171">
        <f t="shared" si="9"/>
        <v>0</v>
      </c>
      <c r="J73" s="169">
        <f t="shared" si="10"/>
        <v>5.22</v>
      </c>
      <c r="K73" s="1">
        <f t="shared" si="11"/>
        <v>0</v>
      </c>
      <c r="L73" s="1">
        <f t="shared" si="12"/>
        <v>0</v>
      </c>
      <c r="M73" s="1"/>
      <c r="N73" s="1">
        <v>1.07</v>
      </c>
      <c r="O73" s="1"/>
      <c r="P73" s="161"/>
      <c r="Q73" s="174"/>
      <c r="R73" s="174"/>
      <c r="S73" s="150"/>
      <c r="V73" s="175"/>
      <c r="Z73">
        <v>0</v>
      </c>
    </row>
    <row r="74" spans="1:26" x14ac:dyDescent="0.25">
      <c r="A74" s="150"/>
      <c r="B74" s="150"/>
      <c r="C74" s="150"/>
      <c r="D74" s="150" t="s">
        <v>70</v>
      </c>
      <c r="E74" s="150"/>
      <c r="F74" s="168"/>
      <c r="G74" s="153"/>
      <c r="H74" s="153">
        <f>ROUND((SUM(M59:M73))/1,2)</f>
        <v>0</v>
      </c>
      <c r="I74" s="153">
        <f>ROUND((SUM(I59:I73))/1,2)</f>
        <v>0</v>
      </c>
      <c r="J74" s="150"/>
      <c r="K74" s="150"/>
      <c r="L74" s="150">
        <f>ROUND((SUM(L59:L73))/1,2)</f>
        <v>0</v>
      </c>
      <c r="M74" s="150">
        <f>ROUND((SUM(M59:M73))/1,2)</f>
        <v>0</v>
      </c>
      <c r="N74" s="150"/>
      <c r="O74" s="150"/>
      <c r="P74" s="176">
        <f>ROUND((SUM(P59:P73))/1,2)</f>
        <v>0.01</v>
      </c>
      <c r="Q74" s="147"/>
      <c r="R74" s="147"/>
      <c r="S74" s="176">
        <f>ROUND((SUM(S59:S73))/1,2)</f>
        <v>0.21</v>
      </c>
      <c r="T74" s="147"/>
      <c r="U74" s="147"/>
      <c r="V74" s="147"/>
      <c r="W74" s="147"/>
      <c r="X74" s="147"/>
      <c r="Y74" s="147"/>
      <c r="Z74" s="147"/>
    </row>
    <row r="75" spans="1:26" x14ac:dyDescent="0.25">
      <c r="A75" s="1"/>
      <c r="B75" s="1"/>
      <c r="C75" s="1"/>
      <c r="D75" s="1"/>
      <c r="E75" s="1"/>
      <c r="F75" s="161"/>
      <c r="G75" s="143"/>
      <c r="H75" s="143"/>
      <c r="I75" s="143"/>
      <c r="J75" s="1"/>
      <c r="K75" s="1"/>
      <c r="L75" s="1"/>
      <c r="M75" s="1"/>
      <c r="N75" s="1"/>
      <c r="O75" s="1"/>
      <c r="P75" s="1"/>
      <c r="S75" s="1"/>
    </row>
    <row r="76" spans="1:26" x14ac:dyDescent="0.25">
      <c r="A76" s="150"/>
      <c r="B76" s="150"/>
      <c r="C76" s="150"/>
      <c r="D76" s="150" t="s">
        <v>71</v>
      </c>
      <c r="E76" s="150"/>
      <c r="F76" s="168"/>
      <c r="G76" s="151"/>
      <c r="H76" s="151"/>
      <c r="I76" s="151"/>
      <c r="J76" s="150"/>
      <c r="K76" s="150"/>
      <c r="L76" s="150"/>
      <c r="M76" s="150"/>
      <c r="N76" s="150"/>
      <c r="O76" s="150"/>
      <c r="P76" s="150"/>
      <c r="Q76" s="147"/>
      <c r="R76" s="147"/>
      <c r="S76" s="150"/>
      <c r="T76" s="147"/>
      <c r="U76" s="147"/>
      <c r="V76" s="147"/>
      <c r="W76" s="147"/>
      <c r="X76" s="147"/>
      <c r="Y76" s="147"/>
      <c r="Z76" s="147"/>
    </row>
    <row r="77" spans="1:26" ht="24.95" customHeight="1" x14ac:dyDescent="0.25">
      <c r="A77" s="172"/>
      <c r="B77" s="169" t="s">
        <v>110</v>
      </c>
      <c r="C77" s="173" t="s">
        <v>204</v>
      </c>
      <c r="D77" s="169" t="s">
        <v>205</v>
      </c>
      <c r="E77" s="169" t="s">
        <v>131</v>
      </c>
      <c r="F77" s="170">
        <v>32.251929108537318</v>
      </c>
      <c r="G77" s="171"/>
      <c r="H77" s="171"/>
      <c r="I77" s="171">
        <f>ROUND(F77*(G77+H77),2)</f>
        <v>0</v>
      </c>
      <c r="J77" s="169">
        <f>ROUND(F77*(N77),2)</f>
        <v>378.96</v>
      </c>
      <c r="K77" s="1">
        <f>ROUND(F77*(O77),2)</f>
        <v>0</v>
      </c>
      <c r="L77" s="1">
        <f>ROUND(F77*(G77),2)</f>
        <v>0</v>
      </c>
      <c r="M77" s="1"/>
      <c r="N77" s="1">
        <v>11.75</v>
      </c>
      <c r="O77" s="1"/>
      <c r="P77" s="161"/>
      <c r="Q77" s="174"/>
      <c r="R77" s="174"/>
      <c r="S77" s="150"/>
      <c r="V77" s="175"/>
      <c r="Z77">
        <v>0</v>
      </c>
    </row>
    <row r="78" spans="1:26" x14ac:dyDescent="0.25">
      <c r="A78" s="150"/>
      <c r="B78" s="150"/>
      <c r="C78" s="150"/>
      <c r="D78" s="150" t="s">
        <v>71</v>
      </c>
      <c r="E78" s="150"/>
      <c r="F78" s="168"/>
      <c r="G78" s="153"/>
      <c r="H78" s="153">
        <f>ROUND((SUM(M76:M77))/1,2)</f>
        <v>0</v>
      </c>
      <c r="I78" s="153">
        <f>ROUND((SUM(I76:I77))/1,2)</f>
        <v>0</v>
      </c>
      <c r="J78" s="150"/>
      <c r="K78" s="150"/>
      <c r="L78" s="150">
        <f>ROUND((SUM(L76:L77))/1,2)</f>
        <v>0</v>
      </c>
      <c r="M78" s="150">
        <f>ROUND((SUM(M76:M77))/1,2)</f>
        <v>0</v>
      </c>
      <c r="N78" s="150"/>
      <c r="O78" s="150"/>
      <c r="P78" s="176">
        <f>ROUND((SUM(P76:P77))/1,2)</f>
        <v>0</v>
      </c>
      <c r="Q78" s="147"/>
      <c r="R78" s="147"/>
      <c r="S78" s="176">
        <f>ROUND((SUM(S76:S77))/1,2)</f>
        <v>0</v>
      </c>
      <c r="T78" s="147"/>
      <c r="U78" s="147"/>
      <c r="V78" s="147"/>
      <c r="W78" s="147"/>
      <c r="X78" s="147"/>
      <c r="Y78" s="147"/>
      <c r="Z78" s="147"/>
    </row>
    <row r="79" spans="1:26" x14ac:dyDescent="0.25">
      <c r="A79" s="1"/>
      <c r="B79" s="1"/>
      <c r="C79" s="1"/>
      <c r="D79" s="1"/>
      <c r="E79" s="1"/>
      <c r="F79" s="161"/>
      <c r="G79" s="143"/>
      <c r="H79" s="143"/>
      <c r="I79" s="143"/>
      <c r="J79" s="1"/>
      <c r="K79" s="1"/>
      <c r="L79" s="1"/>
      <c r="M79" s="1"/>
      <c r="N79" s="1"/>
      <c r="O79" s="1"/>
      <c r="P79" s="1"/>
      <c r="S79" s="1"/>
    </row>
    <row r="80" spans="1:26" x14ac:dyDescent="0.25">
      <c r="A80" s="150"/>
      <c r="B80" s="150"/>
      <c r="C80" s="150"/>
      <c r="D80" s="2" t="s">
        <v>64</v>
      </c>
      <c r="E80" s="150"/>
      <c r="F80" s="168"/>
      <c r="G80" s="153"/>
      <c r="H80" s="153">
        <f>ROUND((SUM(M9:M79))/2,2)</f>
        <v>0</v>
      </c>
      <c r="I80" s="153">
        <f>ROUND((SUM(I9:I79))/2,2)</f>
        <v>0</v>
      </c>
      <c r="J80" s="151"/>
      <c r="K80" s="150"/>
      <c r="L80" s="151">
        <f>ROUND((SUM(L9:L79))/2,2)</f>
        <v>0</v>
      </c>
      <c r="M80" s="151">
        <f>ROUND((SUM(M9:M79))/2,2)</f>
        <v>0</v>
      </c>
      <c r="N80" s="150"/>
      <c r="O80" s="150"/>
      <c r="P80" s="176">
        <f>ROUND((SUM(P9:P79))/2,2)</f>
        <v>13.1</v>
      </c>
      <c r="S80" s="176">
        <f>ROUND((SUM(S9:S79))/2,2)</f>
        <v>32.25</v>
      </c>
    </row>
    <row r="81" spans="1:26" x14ac:dyDescent="0.25">
      <c r="A81" s="1"/>
      <c r="B81" s="1"/>
      <c r="C81" s="1"/>
      <c r="D81" s="1"/>
      <c r="E81" s="1"/>
      <c r="F81" s="161"/>
      <c r="G81" s="143"/>
      <c r="H81" s="143"/>
      <c r="I81" s="143"/>
      <c r="J81" s="1"/>
      <c r="K81" s="1"/>
      <c r="L81" s="1"/>
      <c r="M81" s="1"/>
      <c r="N81" s="1"/>
      <c r="O81" s="1"/>
      <c r="P81" s="1"/>
      <c r="S81" s="1"/>
    </row>
    <row r="82" spans="1:26" x14ac:dyDescent="0.25">
      <c r="A82" s="150"/>
      <c r="B82" s="150"/>
      <c r="C82" s="150"/>
      <c r="D82" s="2" t="s">
        <v>72</v>
      </c>
      <c r="E82" s="150"/>
      <c r="F82" s="168"/>
      <c r="G82" s="151"/>
      <c r="H82" s="151"/>
      <c r="I82" s="151"/>
      <c r="J82" s="150"/>
      <c r="K82" s="150"/>
      <c r="L82" s="150"/>
      <c r="M82" s="150"/>
      <c r="N82" s="150"/>
      <c r="O82" s="150"/>
      <c r="P82" s="150"/>
      <c r="Q82" s="147"/>
      <c r="R82" s="147"/>
      <c r="S82" s="150"/>
      <c r="T82" s="147"/>
      <c r="U82" s="147"/>
      <c r="V82" s="147"/>
      <c r="W82" s="147"/>
      <c r="X82" s="147"/>
      <c r="Y82" s="147"/>
      <c r="Z82" s="147"/>
    </row>
    <row r="83" spans="1:26" x14ac:dyDescent="0.25">
      <c r="A83" s="150"/>
      <c r="B83" s="150"/>
      <c r="C83" s="150"/>
      <c r="D83" s="150" t="s">
        <v>73</v>
      </c>
      <c r="E83" s="150"/>
      <c r="F83" s="168"/>
      <c r="G83" s="151"/>
      <c r="H83" s="151"/>
      <c r="I83" s="151"/>
      <c r="J83" s="150"/>
      <c r="K83" s="150"/>
      <c r="L83" s="150"/>
      <c r="M83" s="150"/>
      <c r="N83" s="150"/>
      <c r="O83" s="150"/>
      <c r="P83" s="150"/>
      <c r="Q83" s="147"/>
      <c r="R83" s="147"/>
      <c r="S83" s="150"/>
      <c r="T83" s="147"/>
      <c r="U83" s="147"/>
      <c r="V83" s="147"/>
      <c r="W83" s="147"/>
      <c r="X83" s="147"/>
      <c r="Y83" s="147"/>
      <c r="Z83" s="147"/>
    </row>
    <row r="84" spans="1:26" ht="24.95" customHeight="1" x14ac:dyDescent="0.25">
      <c r="A84" s="172"/>
      <c r="B84" s="169" t="s">
        <v>206</v>
      </c>
      <c r="C84" s="173" t="s">
        <v>207</v>
      </c>
      <c r="D84" s="169" t="s">
        <v>208</v>
      </c>
      <c r="E84" s="169" t="s">
        <v>115</v>
      </c>
      <c r="F84" s="170">
        <v>7.2929999999999993</v>
      </c>
      <c r="G84" s="171"/>
      <c r="H84" s="171"/>
      <c r="I84" s="171">
        <f>ROUND(F84*(G84+H84),2)</f>
        <v>0</v>
      </c>
      <c r="J84" s="169">
        <f>ROUND(F84*(N84),2)</f>
        <v>1.46</v>
      </c>
      <c r="K84" s="1">
        <f>ROUND(F84*(O84),2)</f>
        <v>0</v>
      </c>
      <c r="L84" s="1">
        <f>ROUND(F84*(G84),2)</f>
        <v>0</v>
      </c>
      <c r="M84" s="1"/>
      <c r="N84" s="1">
        <v>0.2</v>
      </c>
      <c r="O84" s="1"/>
      <c r="P84" s="161"/>
      <c r="Q84" s="174"/>
      <c r="R84" s="174"/>
      <c r="S84" s="150"/>
      <c r="V84" s="175"/>
      <c r="Z84">
        <v>0</v>
      </c>
    </row>
    <row r="85" spans="1:26" ht="24.95" customHeight="1" x14ac:dyDescent="0.25">
      <c r="A85" s="172"/>
      <c r="B85" s="169" t="s">
        <v>206</v>
      </c>
      <c r="C85" s="173" t="s">
        <v>209</v>
      </c>
      <c r="D85" s="169" t="s">
        <v>210</v>
      </c>
      <c r="E85" s="169" t="s">
        <v>115</v>
      </c>
      <c r="F85" s="170">
        <v>7.2930000000000001</v>
      </c>
      <c r="G85" s="171"/>
      <c r="H85" s="171"/>
      <c r="I85" s="171">
        <f>ROUND(F85*(G85+H85),2)</f>
        <v>0</v>
      </c>
      <c r="J85" s="169">
        <f>ROUND(F85*(N85),2)</f>
        <v>14.59</v>
      </c>
      <c r="K85" s="1">
        <f>ROUND(F85*(O85),2)</f>
        <v>0</v>
      </c>
      <c r="L85" s="1">
        <f>ROUND(F85*(G85),2)</f>
        <v>0</v>
      </c>
      <c r="M85" s="1"/>
      <c r="N85" s="1">
        <v>2</v>
      </c>
      <c r="O85" s="1"/>
      <c r="P85" s="168">
        <v>4.0000000000000002E-4</v>
      </c>
      <c r="Q85" s="174"/>
      <c r="R85" s="174">
        <v>4.0000000000000002E-4</v>
      </c>
      <c r="S85" s="150">
        <f>ROUND(F85*(R85),3)</f>
        <v>3.0000000000000001E-3</v>
      </c>
      <c r="V85" s="175"/>
      <c r="Z85">
        <v>0</v>
      </c>
    </row>
    <row r="86" spans="1:26" ht="24.95" customHeight="1" x14ac:dyDescent="0.25">
      <c r="A86" s="172"/>
      <c r="B86" s="169" t="s">
        <v>206</v>
      </c>
      <c r="C86" s="173" t="s">
        <v>211</v>
      </c>
      <c r="D86" s="169" t="s">
        <v>212</v>
      </c>
      <c r="E86" s="169" t="s">
        <v>131</v>
      </c>
      <c r="F86" s="170">
        <v>4.0749637499999998E-2</v>
      </c>
      <c r="G86" s="171"/>
      <c r="H86" s="171"/>
      <c r="I86" s="171">
        <f>ROUND(F86*(G86+H86),2)</f>
        <v>0</v>
      </c>
      <c r="J86" s="169">
        <f>ROUND(F86*(N86),2)</f>
        <v>1.24</v>
      </c>
      <c r="K86" s="1">
        <f>ROUND(F86*(O86),2)</f>
        <v>0</v>
      </c>
      <c r="L86" s="1">
        <f>ROUND(F86*(G86),2)</f>
        <v>0</v>
      </c>
      <c r="M86" s="1"/>
      <c r="N86" s="1">
        <v>30.51</v>
      </c>
      <c r="O86" s="1"/>
      <c r="P86" s="161"/>
      <c r="Q86" s="174"/>
      <c r="R86" s="174"/>
      <c r="S86" s="150"/>
      <c r="V86" s="175"/>
      <c r="Z86">
        <v>0</v>
      </c>
    </row>
    <row r="87" spans="1:26" ht="24.95" customHeight="1" x14ac:dyDescent="0.25">
      <c r="A87" s="172"/>
      <c r="B87" s="169" t="s">
        <v>213</v>
      </c>
      <c r="C87" s="173" t="s">
        <v>214</v>
      </c>
      <c r="D87" s="169" t="s">
        <v>314</v>
      </c>
      <c r="E87" s="169" t="s">
        <v>131</v>
      </c>
      <c r="F87" s="170">
        <v>2.1879E-3</v>
      </c>
      <c r="G87" s="171"/>
      <c r="H87" s="171"/>
      <c r="I87" s="171">
        <f>ROUND(F87*(G87+H87),2)</f>
        <v>0</v>
      </c>
      <c r="J87" s="169">
        <f>ROUND(F87*(N87),2)</f>
        <v>3.34</v>
      </c>
      <c r="K87" s="1">
        <f>ROUND(F87*(O87),2)</f>
        <v>0</v>
      </c>
      <c r="L87" s="1"/>
      <c r="M87" s="1">
        <f>ROUND(F87*(G87),2)</f>
        <v>0</v>
      </c>
      <c r="N87" s="1">
        <v>1524.74</v>
      </c>
      <c r="O87" s="1"/>
      <c r="P87" s="168">
        <v>1</v>
      </c>
      <c r="Q87" s="174"/>
      <c r="R87" s="174">
        <v>1</v>
      </c>
      <c r="S87" s="150">
        <f>ROUND(F87*(R87),3)</f>
        <v>2E-3</v>
      </c>
      <c r="V87" s="175"/>
      <c r="Z87">
        <v>0</v>
      </c>
    </row>
    <row r="88" spans="1:26" ht="24.95" customHeight="1" x14ac:dyDescent="0.25">
      <c r="A88" s="172"/>
      <c r="B88" s="169" t="s">
        <v>215</v>
      </c>
      <c r="C88" s="173" t="s">
        <v>216</v>
      </c>
      <c r="D88" s="169" t="s">
        <v>315</v>
      </c>
      <c r="E88" s="169" t="s">
        <v>115</v>
      </c>
      <c r="F88" s="170">
        <v>8.3869499999999988</v>
      </c>
      <c r="G88" s="171"/>
      <c r="H88" s="171"/>
      <c r="I88" s="171">
        <f>ROUND(F88*(G88+H88),2)</f>
        <v>0</v>
      </c>
      <c r="J88" s="169">
        <f>ROUND(F88*(N88),2)</f>
        <v>28.52</v>
      </c>
      <c r="K88" s="1">
        <f>ROUND(F88*(O88),2)</f>
        <v>0</v>
      </c>
      <c r="L88" s="1"/>
      <c r="M88" s="1">
        <f>ROUND(F88*(G88),2)</f>
        <v>0</v>
      </c>
      <c r="N88" s="1">
        <v>3.4</v>
      </c>
      <c r="O88" s="1"/>
      <c r="P88" s="168">
        <v>4.2500000000000003E-3</v>
      </c>
      <c r="Q88" s="174"/>
      <c r="R88" s="174">
        <v>4.2500000000000003E-3</v>
      </c>
      <c r="S88" s="150">
        <f>ROUND(F88*(R88),3)</f>
        <v>3.5999999999999997E-2</v>
      </c>
      <c r="V88" s="175"/>
      <c r="Z88">
        <v>0</v>
      </c>
    </row>
    <row r="89" spans="1:26" x14ac:dyDescent="0.25">
      <c r="A89" s="150"/>
      <c r="B89" s="150"/>
      <c r="C89" s="150"/>
      <c r="D89" s="150" t="s">
        <v>73</v>
      </c>
      <c r="E89" s="150"/>
      <c r="F89" s="168"/>
      <c r="G89" s="153"/>
      <c r="H89" s="153">
        <f>ROUND((SUM(M83:M88))/1,2)</f>
        <v>0</v>
      </c>
      <c r="I89" s="153">
        <f>ROUND((SUM(I83:I88))/1,2)</f>
        <v>0</v>
      </c>
      <c r="J89" s="150"/>
      <c r="K89" s="150"/>
      <c r="L89" s="150">
        <f>ROUND((SUM(L83:L88))/1,2)</f>
        <v>0</v>
      </c>
      <c r="M89" s="150">
        <f>ROUND((SUM(M83:M88))/1,2)</f>
        <v>0</v>
      </c>
      <c r="N89" s="150"/>
      <c r="O89" s="150"/>
      <c r="P89" s="176">
        <f>ROUND((SUM(P83:P88))/1,2)</f>
        <v>1</v>
      </c>
      <c r="Q89" s="147"/>
      <c r="R89" s="147"/>
      <c r="S89" s="176">
        <f>ROUND((SUM(S83:S88))/1,2)</f>
        <v>0.04</v>
      </c>
      <c r="T89" s="147"/>
      <c r="U89" s="147"/>
      <c r="V89" s="147"/>
      <c r="W89" s="147"/>
      <c r="X89" s="147"/>
      <c r="Y89" s="147"/>
      <c r="Z89" s="147"/>
    </row>
    <row r="90" spans="1:26" x14ac:dyDescent="0.25">
      <c r="A90" s="1"/>
      <c r="B90" s="1"/>
      <c r="C90" s="1"/>
      <c r="D90" s="1"/>
      <c r="E90" s="1"/>
      <c r="F90" s="161"/>
      <c r="G90" s="143"/>
      <c r="H90" s="143"/>
      <c r="I90" s="143"/>
      <c r="J90" s="1"/>
      <c r="K90" s="1"/>
      <c r="L90" s="1"/>
      <c r="M90" s="1"/>
      <c r="N90" s="1"/>
      <c r="O90" s="1"/>
      <c r="P90" s="1"/>
      <c r="S90" s="1"/>
    </row>
    <row r="91" spans="1:26" x14ac:dyDescent="0.25">
      <c r="A91" s="150"/>
      <c r="B91" s="150"/>
      <c r="C91" s="150"/>
      <c r="D91" s="150" t="s">
        <v>74</v>
      </c>
      <c r="E91" s="150"/>
      <c r="F91" s="168"/>
      <c r="G91" s="151"/>
      <c r="H91" s="151"/>
      <c r="I91" s="151"/>
      <c r="J91" s="150"/>
      <c r="K91" s="150"/>
      <c r="L91" s="150"/>
      <c r="M91" s="150"/>
      <c r="N91" s="150"/>
      <c r="O91" s="150"/>
      <c r="P91" s="150"/>
      <c r="Q91" s="147"/>
      <c r="R91" s="147"/>
      <c r="S91" s="150"/>
      <c r="T91" s="147"/>
      <c r="U91" s="147"/>
      <c r="V91" s="147"/>
      <c r="W91" s="147"/>
      <c r="X91" s="147"/>
      <c r="Y91" s="147"/>
      <c r="Z91" s="147"/>
    </row>
    <row r="92" spans="1:26" ht="24.95" customHeight="1" x14ac:dyDescent="0.25">
      <c r="A92" s="172"/>
      <c r="B92" s="169" t="s">
        <v>217</v>
      </c>
      <c r="C92" s="173" t="s">
        <v>218</v>
      </c>
      <c r="D92" s="169" t="s">
        <v>219</v>
      </c>
      <c r="E92" s="169" t="s">
        <v>115</v>
      </c>
      <c r="F92" s="170">
        <v>59.652395732178242</v>
      </c>
      <c r="G92" s="171"/>
      <c r="H92" s="171"/>
      <c r="I92" s="171">
        <f>ROUND(F92*(G92+H92),2)</f>
        <v>0</v>
      </c>
      <c r="J92" s="169">
        <f>ROUND(F92*(N92),2)</f>
        <v>235.63</v>
      </c>
      <c r="K92" s="1">
        <f>ROUND(F92*(O92),2)</f>
        <v>0</v>
      </c>
      <c r="L92" s="1">
        <f>ROUND(F92*(G92),2)</f>
        <v>0</v>
      </c>
      <c r="M92" s="1"/>
      <c r="N92" s="1">
        <v>3.95</v>
      </c>
      <c r="O92" s="1"/>
      <c r="P92" s="168">
        <v>4.7999999999999996E-4</v>
      </c>
      <c r="Q92" s="174"/>
      <c r="R92" s="174">
        <v>4.7999999999999996E-4</v>
      </c>
      <c r="S92" s="150">
        <f>ROUND(F92*(R92),3)</f>
        <v>2.9000000000000001E-2</v>
      </c>
      <c r="V92" s="175"/>
      <c r="Z92">
        <v>0</v>
      </c>
    </row>
    <row r="93" spans="1:26" ht="24.95" customHeight="1" x14ac:dyDescent="0.25">
      <c r="A93" s="172"/>
      <c r="B93" s="169" t="s">
        <v>217</v>
      </c>
      <c r="C93" s="173" t="s">
        <v>220</v>
      </c>
      <c r="D93" s="169" t="s">
        <v>221</v>
      </c>
      <c r="E93" s="169" t="s">
        <v>131</v>
      </c>
      <c r="F93" s="170">
        <v>0.32018229995144559</v>
      </c>
      <c r="G93" s="171"/>
      <c r="H93" s="171"/>
      <c r="I93" s="171">
        <f>ROUND(F93*(G93+H93),2)</f>
        <v>0</v>
      </c>
      <c r="J93" s="169">
        <f>ROUND(F93*(N93),2)</f>
        <v>8.5399999999999991</v>
      </c>
      <c r="K93" s="1">
        <f>ROUND(F93*(O93),2)</f>
        <v>0</v>
      </c>
      <c r="L93" s="1">
        <f>ROUND(F93*(G93),2)</f>
        <v>0</v>
      </c>
      <c r="M93" s="1"/>
      <c r="N93" s="1">
        <v>26.67</v>
      </c>
      <c r="O93" s="1"/>
      <c r="P93" s="161"/>
      <c r="Q93" s="174"/>
      <c r="R93" s="174"/>
      <c r="S93" s="150"/>
      <c r="V93" s="175"/>
      <c r="Z93">
        <v>0</v>
      </c>
    </row>
    <row r="94" spans="1:26" ht="24.95" customHeight="1" x14ac:dyDescent="0.25">
      <c r="A94" s="172"/>
      <c r="B94" s="169" t="s">
        <v>215</v>
      </c>
      <c r="C94" s="173" t="s">
        <v>216</v>
      </c>
      <c r="D94" s="169" t="s">
        <v>315</v>
      </c>
      <c r="E94" s="169" t="s">
        <v>222</v>
      </c>
      <c r="F94" s="170">
        <v>68.599800000000002</v>
      </c>
      <c r="G94" s="171"/>
      <c r="H94" s="171"/>
      <c r="I94" s="171">
        <f>ROUND(F94*(G94+H94),2)</f>
        <v>0</v>
      </c>
      <c r="J94" s="169">
        <f>ROUND(F94*(N94),2)</f>
        <v>233.24</v>
      </c>
      <c r="K94" s="1">
        <f>ROUND(F94*(O94),2)</f>
        <v>0</v>
      </c>
      <c r="L94" s="1"/>
      <c r="M94" s="1">
        <f>ROUND(F94*(G94),2)</f>
        <v>0</v>
      </c>
      <c r="N94" s="1">
        <v>3.4</v>
      </c>
      <c r="O94" s="1"/>
      <c r="P94" s="168">
        <v>4.2500000000000003E-3</v>
      </c>
      <c r="Q94" s="174"/>
      <c r="R94" s="174">
        <v>4.2500000000000003E-3</v>
      </c>
      <c r="S94" s="150">
        <f>ROUND(F94*(R94),3)</f>
        <v>0.29199999999999998</v>
      </c>
      <c r="V94" s="175"/>
      <c r="Z94">
        <v>0</v>
      </c>
    </row>
    <row r="95" spans="1:26" x14ac:dyDescent="0.25">
      <c r="A95" s="150"/>
      <c r="B95" s="150"/>
      <c r="C95" s="150"/>
      <c r="D95" s="150" t="s">
        <v>74</v>
      </c>
      <c r="E95" s="150"/>
      <c r="F95" s="168"/>
      <c r="G95" s="153"/>
      <c r="H95" s="153">
        <f>ROUND((SUM(M91:M94))/1,2)</f>
        <v>0</v>
      </c>
      <c r="I95" s="153">
        <f>ROUND((SUM(I91:I94))/1,2)</f>
        <v>0</v>
      </c>
      <c r="J95" s="150"/>
      <c r="K95" s="150"/>
      <c r="L95" s="150">
        <f>ROUND((SUM(L91:L94))/1,2)</f>
        <v>0</v>
      </c>
      <c r="M95" s="150">
        <f>ROUND((SUM(M91:M94))/1,2)</f>
        <v>0</v>
      </c>
      <c r="N95" s="150"/>
      <c r="O95" s="150"/>
      <c r="P95" s="176">
        <f>ROUND((SUM(P91:P94))/1,2)</f>
        <v>0</v>
      </c>
      <c r="Q95" s="147"/>
      <c r="R95" s="147"/>
      <c r="S95" s="176">
        <f>ROUND((SUM(S91:S94))/1,2)</f>
        <v>0.32</v>
      </c>
      <c r="T95" s="147"/>
      <c r="U95" s="147"/>
      <c r="V95" s="147"/>
      <c r="W95" s="147"/>
      <c r="X95" s="147"/>
      <c r="Y95" s="147"/>
      <c r="Z95" s="147"/>
    </row>
    <row r="96" spans="1:26" x14ac:dyDescent="0.25">
      <c r="A96" s="1"/>
      <c r="B96" s="1"/>
      <c r="C96" s="1"/>
      <c r="D96" s="1"/>
      <c r="E96" s="1"/>
      <c r="F96" s="161"/>
      <c r="G96" s="143"/>
      <c r="H96" s="143"/>
      <c r="I96" s="143"/>
      <c r="J96" s="1"/>
      <c r="K96" s="1"/>
      <c r="L96" s="1"/>
      <c r="M96" s="1"/>
      <c r="N96" s="1"/>
      <c r="O96" s="1"/>
      <c r="P96" s="1"/>
      <c r="S96" s="1"/>
    </row>
    <row r="97" spans="1:26" x14ac:dyDescent="0.25">
      <c r="A97" s="150"/>
      <c r="B97" s="150"/>
      <c r="C97" s="150"/>
      <c r="D97" s="150" t="s">
        <v>75</v>
      </c>
      <c r="E97" s="150"/>
      <c r="F97" s="168"/>
      <c r="G97" s="151"/>
      <c r="H97" s="151"/>
      <c r="I97" s="151"/>
      <c r="J97" s="150"/>
      <c r="K97" s="150"/>
      <c r="L97" s="150"/>
      <c r="M97" s="150"/>
      <c r="N97" s="150"/>
      <c r="O97" s="150"/>
      <c r="P97" s="150"/>
      <c r="Q97" s="147"/>
      <c r="R97" s="147"/>
      <c r="S97" s="150"/>
      <c r="T97" s="147"/>
      <c r="U97" s="147"/>
      <c r="V97" s="147"/>
      <c r="W97" s="147"/>
      <c r="X97" s="147"/>
      <c r="Y97" s="147"/>
      <c r="Z97" s="147"/>
    </row>
    <row r="98" spans="1:26" ht="24.95" customHeight="1" x14ac:dyDescent="0.25">
      <c r="A98" s="172"/>
      <c r="B98" s="169" t="s">
        <v>223</v>
      </c>
      <c r="C98" s="173" t="s">
        <v>224</v>
      </c>
      <c r="D98" s="169" t="s">
        <v>225</v>
      </c>
      <c r="E98" s="169" t="s">
        <v>115</v>
      </c>
      <c r="F98" s="170">
        <v>41.889000000000003</v>
      </c>
      <c r="G98" s="171"/>
      <c r="H98" s="171"/>
      <c r="I98" s="171">
        <f>ROUND(F98*(G98+H98),2)</f>
        <v>0</v>
      </c>
      <c r="J98" s="169">
        <f>ROUND(F98*(N98),2)</f>
        <v>1755.15</v>
      </c>
      <c r="K98" s="1">
        <f>ROUND(F98*(O98),2)</f>
        <v>0</v>
      </c>
      <c r="L98" s="1">
        <f>ROUND(F98*(G98),2)</f>
        <v>0</v>
      </c>
      <c r="M98" s="1"/>
      <c r="N98" s="1">
        <v>41.9</v>
      </c>
      <c r="O98" s="1"/>
      <c r="P98" s="168">
        <v>9.9123375E-3</v>
      </c>
      <c r="Q98" s="174"/>
      <c r="R98" s="174">
        <v>9.9123375E-3</v>
      </c>
      <c r="S98" s="150">
        <f>ROUND(F98*(R98),3)</f>
        <v>0.41499999999999998</v>
      </c>
      <c r="V98" s="175"/>
      <c r="Z98">
        <v>0</v>
      </c>
    </row>
    <row r="99" spans="1:26" ht="24.95" customHeight="1" x14ac:dyDescent="0.25">
      <c r="A99" s="172"/>
      <c r="B99" s="169" t="s">
        <v>223</v>
      </c>
      <c r="C99" s="173" t="s">
        <v>226</v>
      </c>
      <c r="D99" s="169" t="s">
        <v>227</v>
      </c>
      <c r="E99" s="169" t="s">
        <v>131</v>
      </c>
      <c r="F99" s="170">
        <v>0.41521790553750004</v>
      </c>
      <c r="G99" s="171"/>
      <c r="H99" s="171"/>
      <c r="I99" s="171">
        <f>ROUND(F99*(G99+H99),2)</f>
        <v>0</v>
      </c>
      <c r="J99" s="169">
        <f>ROUND(F99*(N99),2)</f>
        <v>18.47</v>
      </c>
      <c r="K99" s="1">
        <f>ROUND(F99*(O99),2)</f>
        <v>0</v>
      </c>
      <c r="L99" s="1">
        <f>ROUND(F99*(G99),2)</f>
        <v>0</v>
      </c>
      <c r="M99" s="1"/>
      <c r="N99" s="1">
        <v>44.49</v>
      </c>
      <c r="O99" s="1"/>
      <c r="P99" s="161"/>
      <c r="Q99" s="174"/>
      <c r="R99" s="174"/>
      <c r="S99" s="150"/>
      <c r="V99" s="175"/>
      <c r="Z99">
        <v>0</v>
      </c>
    </row>
    <row r="100" spans="1:26" x14ac:dyDescent="0.25">
      <c r="A100" s="150"/>
      <c r="B100" s="150"/>
      <c r="C100" s="150"/>
      <c r="D100" s="150" t="s">
        <v>75</v>
      </c>
      <c r="E100" s="150"/>
      <c r="F100" s="168"/>
      <c r="G100" s="153"/>
      <c r="H100" s="153">
        <f>ROUND((SUM(M97:M99))/1,2)</f>
        <v>0</v>
      </c>
      <c r="I100" s="153">
        <f>ROUND((SUM(I97:I99))/1,2)</f>
        <v>0</v>
      </c>
      <c r="J100" s="150"/>
      <c r="K100" s="150"/>
      <c r="L100" s="150">
        <f>ROUND((SUM(L97:L99))/1,2)</f>
        <v>0</v>
      </c>
      <c r="M100" s="150">
        <f>ROUND((SUM(M97:M99))/1,2)</f>
        <v>0</v>
      </c>
      <c r="N100" s="150"/>
      <c r="O100" s="150"/>
      <c r="P100" s="176">
        <f>ROUND((SUM(P97:P99))/1,2)</f>
        <v>0.01</v>
      </c>
      <c r="Q100" s="147"/>
      <c r="R100" s="147"/>
      <c r="S100" s="176">
        <f>ROUND((SUM(S97:S99))/1,2)</f>
        <v>0.42</v>
      </c>
      <c r="T100" s="147"/>
      <c r="U100" s="147"/>
      <c r="V100" s="147"/>
      <c r="W100" s="147"/>
      <c r="X100" s="147"/>
      <c r="Y100" s="147"/>
      <c r="Z100" s="147"/>
    </row>
    <row r="101" spans="1:26" x14ac:dyDescent="0.25">
      <c r="A101" s="1"/>
      <c r="B101" s="1"/>
      <c r="C101" s="1"/>
      <c r="D101" s="1"/>
      <c r="E101" s="1"/>
      <c r="F101" s="161"/>
      <c r="G101" s="143"/>
      <c r="H101" s="143"/>
      <c r="I101" s="143"/>
      <c r="J101" s="1"/>
      <c r="K101" s="1"/>
      <c r="L101" s="1"/>
      <c r="M101" s="1"/>
      <c r="N101" s="1"/>
      <c r="O101" s="1"/>
      <c r="P101" s="1"/>
      <c r="S101" s="1"/>
    </row>
    <row r="102" spans="1:26" x14ac:dyDescent="0.25">
      <c r="A102" s="150"/>
      <c r="B102" s="150"/>
      <c r="C102" s="150"/>
      <c r="D102" s="150" t="s">
        <v>76</v>
      </c>
      <c r="E102" s="150"/>
      <c r="F102" s="168"/>
      <c r="G102" s="151"/>
      <c r="H102" s="151"/>
      <c r="I102" s="151"/>
      <c r="J102" s="150"/>
      <c r="K102" s="150"/>
      <c r="L102" s="150"/>
      <c r="M102" s="150"/>
      <c r="N102" s="150"/>
      <c r="O102" s="150"/>
      <c r="P102" s="150"/>
      <c r="Q102" s="147"/>
      <c r="R102" s="147"/>
      <c r="S102" s="150"/>
      <c r="T102" s="147"/>
      <c r="U102" s="147"/>
      <c r="V102" s="147"/>
      <c r="W102" s="147"/>
      <c r="X102" s="147"/>
      <c r="Y102" s="147"/>
      <c r="Z102" s="147"/>
    </row>
    <row r="103" spans="1:26" ht="24.95" customHeight="1" x14ac:dyDescent="0.25">
      <c r="A103" s="172"/>
      <c r="B103" s="169" t="s">
        <v>228</v>
      </c>
      <c r="C103" s="173" t="s">
        <v>229</v>
      </c>
      <c r="D103" s="169" t="s">
        <v>230</v>
      </c>
      <c r="E103" s="169" t="s">
        <v>166</v>
      </c>
      <c r="F103" s="170">
        <v>24.31</v>
      </c>
      <c r="G103" s="171"/>
      <c r="H103" s="171"/>
      <c r="I103" s="171">
        <f t="shared" ref="I103:I113" si="13">ROUND(F103*(G103+H103),2)</f>
        <v>0</v>
      </c>
      <c r="J103" s="169">
        <f t="shared" ref="J103:J113" si="14">ROUND(F103*(N103),2)</f>
        <v>243.59</v>
      </c>
      <c r="K103" s="1">
        <f t="shared" ref="K103:K113" si="15">ROUND(F103*(O103),2)</f>
        <v>0</v>
      </c>
      <c r="L103" s="1">
        <f t="shared" ref="L103:L113" si="16">ROUND(F103*(G103),2)</f>
        <v>0</v>
      </c>
      <c r="M103" s="1"/>
      <c r="N103" s="1">
        <v>10.02</v>
      </c>
      <c r="O103" s="1"/>
      <c r="P103" s="168">
        <v>4.2000000000000002E-4</v>
      </c>
      <c r="Q103" s="174"/>
      <c r="R103" s="174">
        <v>4.2000000000000002E-4</v>
      </c>
      <c r="S103" s="150">
        <f>ROUND(F103*(R103),3)</f>
        <v>0.01</v>
      </c>
      <c r="V103" s="175"/>
      <c r="Z103">
        <v>0</v>
      </c>
    </row>
    <row r="104" spans="1:26" ht="24.95" customHeight="1" x14ac:dyDescent="0.25">
      <c r="A104" s="172"/>
      <c r="B104" s="169" t="s">
        <v>228</v>
      </c>
      <c r="C104" s="173" t="s">
        <v>231</v>
      </c>
      <c r="D104" s="169" t="s">
        <v>232</v>
      </c>
      <c r="E104" s="169" t="s">
        <v>166</v>
      </c>
      <c r="F104" s="170">
        <v>25</v>
      </c>
      <c r="G104" s="171"/>
      <c r="H104" s="171"/>
      <c r="I104" s="171">
        <f t="shared" si="13"/>
        <v>0</v>
      </c>
      <c r="J104" s="169">
        <f t="shared" si="14"/>
        <v>369.25</v>
      </c>
      <c r="K104" s="1">
        <f t="shared" si="15"/>
        <v>0</v>
      </c>
      <c r="L104" s="1">
        <f t="shared" si="16"/>
        <v>0</v>
      </c>
      <c r="M104" s="1"/>
      <c r="N104" s="1">
        <v>14.77</v>
      </c>
      <c r="O104" s="1"/>
      <c r="P104" s="168">
        <v>2.6700000000000001E-3</v>
      </c>
      <c r="Q104" s="174"/>
      <c r="R104" s="174">
        <v>2.6700000000000001E-3</v>
      </c>
      <c r="S104" s="150">
        <f>ROUND(F104*(R104),3)</f>
        <v>6.7000000000000004E-2</v>
      </c>
      <c r="V104" s="175"/>
      <c r="Z104">
        <v>0</v>
      </c>
    </row>
    <row r="105" spans="1:26" ht="24.95" customHeight="1" x14ac:dyDescent="0.25">
      <c r="A105" s="172"/>
      <c r="B105" s="169" t="s">
        <v>228</v>
      </c>
      <c r="C105" s="173" t="s">
        <v>233</v>
      </c>
      <c r="D105" s="169" t="s">
        <v>234</v>
      </c>
      <c r="E105" s="169" t="s">
        <v>121</v>
      </c>
      <c r="F105" s="170">
        <v>2</v>
      </c>
      <c r="G105" s="171"/>
      <c r="H105" s="171"/>
      <c r="I105" s="171">
        <f t="shared" si="13"/>
        <v>0</v>
      </c>
      <c r="J105" s="169">
        <f t="shared" si="14"/>
        <v>24.04</v>
      </c>
      <c r="K105" s="1">
        <f t="shared" si="15"/>
        <v>0</v>
      </c>
      <c r="L105" s="1">
        <f t="shared" si="16"/>
        <v>0</v>
      </c>
      <c r="M105" s="1"/>
      <c r="N105" s="1">
        <v>12.02</v>
      </c>
      <c r="O105" s="1"/>
      <c r="P105" s="168">
        <v>1E-3</v>
      </c>
      <c r="Q105" s="174"/>
      <c r="R105" s="174">
        <v>1E-3</v>
      </c>
      <c r="S105" s="150">
        <f>ROUND(F105*(R105),3)</f>
        <v>2E-3</v>
      </c>
      <c r="V105" s="175"/>
      <c r="Z105">
        <v>0</v>
      </c>
    </row>
    <row r="106" spans="1:26" ht="24.95" customHeight="1" x14ac:dyDescent="0.25">
      <c r="A106" s="172"/>
      <c r="B106" s="169" t="s">
        <v>228</v>
      </c>
      <c r="C106" s="173" t="s">
        <v>235</v>
      </c>
      <c r="D106" s="169" t="s">
        <v>236</v>
      </c>
      <c r="E106" s="169" t="s">
        <v>166</v>
      </c>
      <c r="F106" s="170">
        <v>8</v>
      </c>
      <c r="G106" s="171"/>
      <c r="H106" s="171"/>
      <c r="I106" s="171">
        <f t="shared" si="13"/>
        <v>0</v>
      </c>
      <c r="J106" s="169">
        <f t="shared" si="14"/>
        <v>134.16</v>
      </c>
      <c r="K106" s="1">
        <f t="shared" si="15"/>
        <v>0</v>
      </c>
      <c r="L106" s="1">
        <f t="shared" si="16"/>
        <v>0</v>
      </c>
      <c r="M106" s="1"/>
      <c r="N106" s="1">
        <v>16.77</v>
      </c>
      <c r="O106" s="1"/>
      <c r="P106" s="168">
        <v>2.4099999999999998E-3</v>
      </c>
      <c r="Q106" s="174"/>
      <c r="R106" s="174">
        <v>2.4099999999999998E-3</v>
      </c>
      <c r="S106" s="150">
        <f>ROUND(F106*(R106),3)</f>
        <v>1.9E-2</v>
      </c>
      <c r="V106" s="175"/>
      <c r="Z106">
        <v>0</v>
      </c>
    </row>
    <row r="107" spans="1:26" ht="24.95" customHeight="1" x14ac:dyDescent="0.25">
      <c r="A107" s="172"/>
      <c r="B107" s="169" t="s">
        <v>228</v>
      </c>
      <c r="C107" s="173" t="s">
        <v>237</v>
      </c>
      <c r="D107" s="169" t="s">
        <v>238</v>
      </c>
      <c r="E107" s="169" t="s">
        <v>166</v>
      </c>
      <c r="F107" s="170">
        <v>6</v>
      </c>
      <c r="G107" s="171"/>
      <c r="H107" s="171"/>
      <c r="I107" s="171">
        <f t="shared" si="13"/>
        <v>0</v>
      </c>
      <c r="J107" s="169">
        <f t="shared" si="14"/>
        <v>70.62</v>
      </c>
      <c r="K107" s="1">
        <f t="shared" si="15"/>
        <v>0</v>
      </c>
      <c r="L107" s="1">
        <f t="shared" si="16"/>
        <v>0</v>
      </c>
      <c r="M107" s="1"/>
      <c r="N107" s="1">
        <v>11.77</v>
      </c>
      <c r="O107" s="1"/>
      <c r="P107" s="168">
        <v>2.1599999999999999E-4</v>
      </c>
      <c r="Q107" s="174"/>
      <c r="R107" s="174">
        <v>2.1599999999999999E-4</v>
      </c>
      <c r="S107" s="150">
        <f>ROUND(F107*(R107),3)</f>
        <v>1E-3</v>
      </c>
      <c r="V107" s="175"/>
      <c r="Z107">
        <v>0</v>
      </c>
    </row>
    <row r="108" spans="1:26" ht="24.95" customHeight="1" x14ac:dyDescent="0.25">
      <c r="A108" s="172"/>
      <c r="B108" s="169" t="s">
        <v>239</v>
      </c>
      <c r="C108" s="173" t="s">
        <v>240</v>
      </c>
      <c r="D108" s="169" t="s">
        <v>241</v>
      </c>
      <c r="E108" s="169" t="s">
        <v>131</v>
      </c>
      <c r="F108" s="170">
        <v>9.9536200000000005E-2</v>
      </c>
      <c r="G108" s="171"/>
      <c r="H108" s="171"/>
      <c r="I108" s="171">
        <f t="shared" si="13"/>
        <v>0</v>
      </c>
      <c r="J108" s="169">
        <f t="shared" si="14"/>
        <v>5.84</v>
      </c>
      <c r="K108" s="1">
        <f t="shared" si="15"/>
        <v>0</v>
      </c>
      <c r="L108" s="1">
        <f t="shared" si="16"/>
        <v>0</v>
      </c>
      <c r="M108" s="1"/>
      <c r="N108" s="1">
        <v>58.71</v>
      </c>
      <c r="O108" s="1"/>
      <c r="P108" s="161"/>
      <c r="Q108" s="174"/>
      <c r="R108" s="174"/>
      <c r="S108" s="150"/>
      <c r="V108" s="175"/>
      <c r="Z108">
        <v>0</v>
      </c>
    </row>
    <row r="109" spans="1:26" ht="24.95" customHeight="1" x14ac:dyDescent="0.25">
      <c r="A109" s="172"/>
      <c r="B109" s="169" t="s">
        <v>242</v>
      </c>
      <c r="C109" s="173" t="s">
        <v>243</v>
      </c>
      <c r="D109" s="169" t="s">
        <v>244</v>
      </c>
      <c r="E109" s="169" t="s">
        <v>121</v>
      </c>
      <c r="F109" s="170">
        <v>26</v>
      </c>
      <c r="G109" s="171"/>
      <c r="H109" s="171"/>
      <c r="I109" s="171">
        <f t="shared" si="13"/>
        <v>0</v>
      </c>
      <c r="J109" s="169">
        <f t="shared" si="14"/>
        <v>15.6</v>
      </c>
      <c r="K109" s="1">
        <f t="shared" si="15"/>
        <v>0</v>
      </c>
      <c r="L109" s="1">
        <f t="shared" si="16"/>
        <v>0</v>
      </c>
      <c r="M109" s="1"/>
      <c r="N109" s="1">
        <v>0.6</v>
      </c>
      <c r="O109" s="1"/>
      <c r="P109" s="161"/>
      <c r="Q109" s="174"/>
      <c r="R109" s="174"/>
      <c r="S109" s="150"/>
      <c r="V109" s="175">
        <f>ROUND(F109*(X109),3)</f>
        <v>2E-3</v>
      </c>
      <c r="X109">
        <v>9.0000000000000006E-5</v>
      </c>
      <c r="Z109">
        <v>0</v>
      </c>
    </row>
    <row r="110" spans="1:26" ht="24.95" customHeight="1" x14ac:dyDescent="0.25">
      <c r="A110" s="172"/>
      <c r="B110" s="169" t="s">
        <v>242</v>
      </c>
      <c r="C110" s="173" t="s">
        <v>245</v>
      </c>
      <c r="D110" s="169" t="s">
        <v>246</v>
      </c>
      <c r="E110" s="169" t="s">
        <v>166</v>
      </c>
      <c r="F110" s="170">
        <v>25</v>
      </c>
      <c r="G110" s="171"/>
      <c r="H110" s="171"/>
      <c r="I110" s="171">
        <f t="shared" si="13"/>
        <v>0</v>
      </c>
      <c r="J110" s="169">
        <f t="shared" si="14"/>
        <v>20.5</v>
      </c>
      <c r="K110" s="1">
        <f t="shared" si="15"/>
        <v>0</v>
      </c>
      <c r="L110" s="1">
        <f t="shared" si="16"/>
        <v>0</v>
      </c>
      <c r="M110" s="1"/>
      <c r="N110" s="1">
        <v>0.82</v>
      </c>
      <c r="O110" s="1"/>
      <c r="P110" s="161"/>
      <c r="Q110" s="174"/>
      <c r="R110" s="174"/>
      <c r="S110" s="150"/>
      <c r="V110" s="175">
        <f>ROUND(F110*(X110),3)</f>
        <v>8.4000000000000005E-2</v>
      </c>
      <c r="X110">
        <v>3.3600000000000001E-3</v>
      </c>
      <c r="Z110">
        <v>0</v>
      </c>
    </row>
    <row r="111" spans="1:26" ht="24.95" customHeight="1" x14ac:dyDescent="0.25">
      <c r="A111" s="172"/>
      <c r="B111" s="169" t="s">
        <v>242</v>
      </c>
      <c r="C111" s="173" t="s">
        <v>247</v>
      </c>
      <c r="D111" s="169" t="s">
        <v>248</v>
      </c>
      <c r="E111" s="169" t="s">
        <v>121</v>
      </c>
      <c r="F111" s="170">
        <v>2</v>
      </c>
      <c r="G111" s="171"/>
      <c r="H111" s="171"/>
      <c r="I111" s="171">
        <f t="shared" si="13"/>
        <v>0</v>
      </c>
      <c r="J111" s="169">
        <f t="shared" si="14"/>
        <v>2.2000000000000002</v>
      </c>
      <c r="K111" s="1">
        <f t="shared" si="15"/>
        <v>0</v>
      </c>
      <c r="L111" s="1">
        <f t="shared" si="16"/>
        <v>0</v>
      </c>
      <c r="M111" s="1"/>
      <c r="N111" s="1">
        <v>1.1000000000000001</v>
      </c>
      <c r="O111" s="1"/>
      <c r="P111" s="161"/>
      <c r="Q111" s="174"/>
      <c r="R111" s="174"/>
      <c r="S111" s="150"/>
      <c r="V111" s="175">
        <f>ROUND(F111*(X111),3)</f>
        <v>2E-3</v>
      </c>
      <c r="X111">
        <v>1.15E-3</v>
      </c>
      <c r="Z111">
        <v>0</v>
      </c>
    </row>
    <row r="112" spans="1:26" ht="24.95" customHeight="1" x14ac:dyDescent="0.25">
      <c r="A112" s="172"/>
      <c r="B112" s="169" t="s">
        <v>242</v>
      </c>
      <c r="C112" s="173" t="s">
        <v>249</v>
      </c>
      <c r="D112" s="169" t="s">
        <v>250</v>
      </c>
      <c r="E112" s="169" t="s">
        <v>166</v>
      </c>
      <c r="F112" s="170">
        <v>8</v>
      </c>
      <c r="G112" s="171"/>
      <c r="H112" s="171"/>
      <c r="I112" s="171">
        <f t="shared" si="13"/>
        <v>0</v>
      </c>
      <c r="J112" s="169">
        <f t="shared" si="14"/>
        <v>5.52</v>
      </c>
      <c r="K112" s="1">
        <f t="shared" si="15"/>
        <v>0</v>
      </c>
      <c r="L112" s="1">
        <f t="shared" si="16"/>
        <v>0</v>
      </c>
      <c r="M112" s="1"/>
      <c r="N112" s="1">
        <v>0.69</v>
      </c>
      <c r="O112" s="1"/>
      <c r="P112" s="161"/>
      <c r="Q112" s="174"/>
      <c r="R112" s="174"/>
      <c r="S112" s="150"/>
      <c r="V112" s="175">
        <f>ROUND(F112*(X112),3)</f>
        <v>1.7999999999999999E-2</v>
      </c>
      <c r="X112">
        <v>2.2599999999999999E-3</v>
      </c>
      <c r="Z112">
        <v>0</v>
      </c>
    </row>
    <row r="113" spans="1:26" ht="24.95" customHeight="1" x14ac:dyDescent="0.25">
      <c r="A113" s="172"/>
      <c r="B113" s="169" t="s">
        <v>242</v>
      </c>
      <c r="C113" s="173" t="s">
        <v>251</v>
      </c>
      <c r="D113" s="169" t="s">
        <v>252</v>
      </c>
      <c r="E113" s="169" t="s">
        <v>121</v>
      </c>
      <c r="F113" s="170">
        <v>2</v>
      </c>
      <c r="G113" s="171"/>
      <c r="H113" s="171"/>
      <c r="I113" s="171">
        <f t="shared" si="13"/>
        <v>0</v>
      </c>
      <c r="J113" s="169">
        <f t="shared" si="14"/>
        <v>1.94</v>
      </c>
      <c r="K113" s="1">
        <f t="shared" si="15"/>
        <v>0</v>
      </c>
      <c r="L113" s="1">
        <f t="shared" si="16"/>
        <v>0</v>
      </c>
      <c r="M113" s="1"/>
      <c r="N113" s="1">
        <v>0.97</v>
      </c>
      <c r="O113" s="1"/>
      <c r="P113" s="161"/>
      <c r="Q113" s="174"/>
      <c r="R113" s="174"/>
      <c r="S113" s="150"/>
      <c r="V113" s="175">
        <f>ROUND(F113*(X113),3)</f>
        <v>1E-3</v>
      </c>
      <c r="X113">
        <v>6.8999999999999997E-4</v>
      </c>
      <c r="Z113">
        <v>0</v>
      </c>
    </row>
    <row r="114" spans="1:26" x14ac:dyDescent="0.25">
      <c r="A114" s="150"/>
      <c r="B114" s="150"/>
      <c r="C114" s="150"/>
      <c r="D114" s="150" t="s">
        <v>76</v>
      </c>
      <c r="E114" s="150"/>
      <c r="F114" s="168"/>
      <c r="G114" s="153"/>
      <c r="H114" s="153">
        <f>ROUND((SUM(M102:M113))/1,2)</f>
        <v>0</v>
      </c>
      <c r="I114" s="153">
        <f>ROUND((SUM(I102:I113))/1,2)</f>
        <v>0</v>
      </c>
      <c r="J114" s="150"/>
      <c r="K114" s="150"/>
      <c r="L114" s="150">
        <f>ROUND((SUM(L102:L113))/1,2)</f>
        <v>0</v>
      </c>
      <c r="M114" s="150">
        <f>ROUND((SUM(M102:M113))/1,2)</f>
        <v>0</v>
      </c>
      <c r="N114" s="150"/>
      <c r="O114" s="150"/>
      <c r="P114" s="176">
        <f>ROUND((SUM(P102:P113))/1,2)</f>
        <v>0.01</v>
      </c>
      <c r="Q114" s="147"/>
      <c r="R114" s="147"/>
      <c r="S114" s="176">
        <f>ROUND((SUM(S102:S113))/1,2)</f>
        <v>0.1</v>
      </c>
      <c r="T114" s="147"/>
      <c r="U114" s="147"/>
      <c r="V114" s="147"/>
      <c r="W114" s="147"/>
      <c r="X114" s="147"/>
      <c r="Y114" s="147"/>
      <c r="Z114" s="147"/>
    </row>
    <row r="115" spans="1:26" x14ac:dyDescent="0.25">
      <c r="A115" s="1"/>
      <c r="B115" s="1"/>
      <c r="C115" s="1"/>
      <c r="D115" s="1"/>
      <c r="E115" s="1"/>
      <c r="F115" s="161"/>
      <c r="G115" s="143"/>
      <c r="H115" s="143"/>
      <c r="I115" s="143"/>
      <c r="J115" s="1"/>
      <c r="K115" s="1"/>
      <c r="L115" s="1"/>
      <c r="M115" s="1"/>
      <c r="N115" s="1"/>
      <c r="O115" s="1"/>
      <c r="P115" s="1"/>
      <c r="S115" s="1"/>
    </row>
    <row r="116" spans="1:26" x14ac:dyDescent="0.25">
      <c r="A116" s="150"/>
      <c r="B116" s="150"/>
      <c r="C116" s="150"/>
      <c r="D116" s="150" t="s">
        <v>77</v>
      </c>
      <c r="E116" s="150"/>
      <c r="F116" s="168"/>
      <c r="G116" s="151"/>
      <c r="H116" s="151"/>
      <c r="I116" s="151"/>
      <c r="J116" s="150"/>
      <c r="K116" s="150"/>
      <c r="L116" s="150"/>
      <c r="M116" s="150"/>
      <c r="N116" s="150"/>
      <c r="O116" s="150"/>
      <c r="P116" s="150"/>
      <c r="Q116" s="147"/>
      <c r="R116" s="147"/>
      <c r="S116" s="150"/>
      <c r="T116" s="147"/>
      <c r="U116" s="147"/>
      <c r="V116" s="147"/>
      <c r="W116" s="147"/>
      <c r="X116" s="147"/>
      <c r="Y116" s="147"/>
      <c r="Z116" s="147"/>
    </row>
    <row r="117" spans="1:26" ht="24.95" customHeight="1" x14ac:dyDescent="0.25">
      <c r="A117" s="172"/>
      <c r="B117" s="169" t="s">
        <v>253</v>
      </c>
      <c r="C117" s="173" t="s">
        <v>254</v>
      </c>
      <c r="D117" s="169" t="s">
        <v>255</v>
      </c>
      <c r="E117" s="169" t="s">
        <v>131</v>
      </c>
      <c r="F117" s="170">
        <v>0.29125000000000001</v>
      </c>
      <c r="G117" s="171"/>
      <c r="H117" s="171"/>
      <c r="I117" s="171">
        <f t="shared" ref="I117:I123" si="17">ROUND(F117*(G117+H117),2)</f>
        <v>0</v>
      </c>
      <c r="J117" s="169">
        <f t="shared" ref="J117:J123" si="18">ROUND(F117*(N117),2)</f>
        <v>11.53</v>
      </c>
      <c r="K117" s="1">
        <f t="shared" ref="K117:K123" si="19">ROUND(F117*(O117),2)</f>
        <v>0</v>
      </c>
      <c r="L117" s="1">
        <f>ROUND(F117*(G117),2)</f>
        <v>0</v>
      </c>
      <c r="M117" s="1"/>
      <c r="N117" s="1">
        <v>39.6</v>
      </c>
      <c r="O117" s="1"/>
      <c r="P117" s="161"/>
      <c r="Q117" s="174"/>
      <c r="R117" s="174"/>
      <c r="S117" s="150"/>
      <c r="V117" s="175"/>
      <c r="Z117">
        <v>0</v>
      </c>
    </row>
    <row r="118" spans="1:26" ht="24.95" customHeight="1" x14ac:dyDescent="0.25">
      <c r="A118" s="172"/>
      <c r="B118" s="169" t="s">
        <v>256</v>
      </c>
      <c r="C118" s="173" t="s">
        <v>257</v>
      </c>
      <c r="D118" s="169" t="s">
        <v>258</v>
      </c>
      <c r="E118" s="169" t="s">
        <v>166</v>
      </c>
      <c r="F118" s="170">
        <v>32.9</v>
      </c>
      <c r="G118" s="171"/>
      <c r="H118" s="171"/>
      <c r="I118" s="171">
        <f t="shared" si="17"/>
        <v>0</v>
      </c>
      <c r="J118" s="169">
        <f t="shared" si="18"/>
        <v>337.23</v>
      </c>
      <c r="K118" s="1">
        <f t="shared" si="19"/>
        <v>0</v>
      </c>
      <c r="L118" s="1">
        <f>ROUND(F118*(G118),2)</f>
        <v>0</v>
      </c>
      <c r="M118" s="1"/>
      <c r="N118" s="1">
        <v>10.25</v>
      </c>
      <c r="O118" s="1"/>
      <c r="P118" s="161"/>
      <c r="Q118" s="174"/>
      <c r="R118" s="174"/>
      <c r="S118" s="150"/>
      <c r="V118" s="175"/>
      <c r="Z118">
        <v>0</v>
      </c>
    </row>
    <row r="119" spans="1:26" ht="24.95" customHeight="1" x14ac:dyDescent="0.25">
      <c r="A119" s="172"/>
      <c r="B119" s="169" t="s">
        <v>256</v>
      </c>
      <c r="C119" s="173" t="s">
        <v>259</v>
      </c>
      <c r="D119" s="169" t="s">
        <v>260</v>
      </c>
      <c r="E119" s="169" t="s">
        <v>121</v>
      </c>
      <c r="F119" s="170">
        <v>1</v>
      </c>
      <c r="G119" s="171"/>
      <c r="H119" s="171"/>
      <c r="I119" s="171">
        <f t="shared" si="17"/>
        <v>0</v>
      </c>
      <c r="J119" s="169">
        <f t="shared" si="18"/>
        <v>240</v>
      </c>
      <c r="K119" s="1">
        <f t="shared" si="19"/>
        <v>0</v>
      </c>
      <c r="L119" s="1">
        <f>ROUND(F119*(G119),2)</f>
        <v>0</v>
      </c>
      <c r="M119" s="1"/>
      <c r="N119" s="1">
        <v>240</v>
      </c>
      <c r="O119" s="1"/>
      <c r="P119" s="161"/>
      <c r="Q119" s="174"/>
      <c r="R119" s="174"/>
      <c r="S119" s="150"/>
      <c r="V119" s="175"/>
      <c r="Z119">
        <v>0</v>
      </c>
    </row>
    <row r="120" spans="1:26" ht="24.95" customHeight="1" x14ac:dyDescent="0.25">
      <c r="A120" s="172"/>
      <c r="B120" s="169" t="s">
        <v>256</v>
      </c>
      <c r="C120" s="173" t="s">
        <v>261</v>
      </c>
      <c r="D120" s="169" t="s">
        <v>262</v>
      </c>
      <c r="E120" s="169" t="s">
        <v>121</v>
      </c>
      <c r="F120" s="170">
        <v>10</v>
      </c>
      <c r="G120" s="171"/>
      <c r="H120" s="171"/>
      <c r="I120" s="171">
        <f t="shared" si="17"/>
        <v>0</v>
      </c>
      <c r="J120" s="169">
        <f t="shared" si="18"/>
        <v>51.1</v>
      </c>
      <c r="K120" s="1">
        <f t="shared" si="19"/>
        <v>0</v>
      </c>
      <c r="L120" s="1">
        <f>ROUND(F120*(G120),2)</f>
        <v>0</v>
      </c>
      <c r="M120" s="1"/>
      <c r="N120" s="1">
        <v>5.1100000000000003</v>
      </c>
      <c r="O120" s="1"/>
      <c r="P120" s="161"/>
      <c r="Q120" s="174"/>
      <c r="R120" s="174"/>
      <c r="S120" s="150"/>
      <c r="V120" s="175"/>
      <c r="Z120">
        <v>0</v>
      </c>
    </row>
    <row r="121" spans="1:26" ht="24.95" customHeight="1" x14ac:dyDescent="0.25">
      <c r="A121" s="172"/>
      <c r="B121" s="169" t="s">
        <v>215</v>
      </c>
      <c r="C121" s="173" t="s">
        <v>263</v>
      </c>
      <c r="D121" s="169" t="s">
        <v>264</v>
      </c>
      <c r="E121" s="169" t="s">
        <v>121</v>
      </c>
      <c r="F121" s="170">
        <v>4</v>
      </c>
      <c r="G121" s="171"/>
      <c r="H121" s="171"/>
      <c r="I121" s="171">
        <f t="shared" si="17"/>
        <v>0</v>
      </c>
      <c r="J121" s="169">
        <f t="shared" si="18"/>
        <v>627.12</v>
      </c>
      <c r="K121" s="1">
        <f t="shared" si="19"/>
        <v>0</v>
      </c>
      <c r="L121" s="1"/>
      <c r="M121" s="1">
        <f>ROUND(F121*(G121),2)</f>
        <v>0</v>
      </c>
      <c r="N121" s="1">
        <v>156.78</v>
      </c>
      <c r="O121" s="1"/>
      <c r="P121" s="168">
        <v>3.4950000000000002E-2</v>
      </c>
      <c r="Q121" s="174"/>
      <c r="R121" s="174">
        <v>3.4950000000000002E-2</v>
      </c>
      <c r="S121" s="150">
        <f>ROUND(F121*(R121),3)</f>
        <v>0.14000000000000001</v>
      </c>
      <c r="V121" s="175"/>
      <c r="Z121">
        <v>0</v>
      </c>
    </row>
    <row r="122" spans="1:26" ht="24.95" customHeight="1" x14ac:dyDescent="0.25">
      <c r="A122" s="172"/>
      <c r="B122" s="169" t="s">
        <v>215</v>
      </c>
      <c r="C122" s="173" t="s">
        <v>265</v>
      </c>
      <c r="D122" s="169" t="s">
        <v>266</v>
      </c>
      <c r="E122" s="169" t="s">
        <v>121</v>
      </c>
      <c r="F122" s="170">
        <v>1</v>
      </c>
      <c r="G122" s="171"/>
      <c r="H122" s="171"/>
      <c r="I122" s="171">
        <f t="shared" si="17"/>
        <v>0</v>
      </c>
      <c r="J122" s="169">
        <f t="shared" si="18"/>
        <v>411</v>
      </c>
      <c r="K122" s="1">
        <f t="shared" si="19"/>
        <v>0</v>
      </c>
      <c r="L122" s="1"/>
      <c r="M122" s="1">
        <f>ROUND(F122*(G122),2)</f>
        <v>0</v>
      </c>
      <c r="N122" s="1">
        <v>411</v>
      </c>
      <c r="O122" s="1"/>
      <c r="P122" s="168">
        <v>7.5029999999999999E-2</v>
      </c>
      <c r="Q122" s="174"/>
      <c r="R122" s="174">
        <v>7.5029999999999999E-2</v>
      </c>
      <c r="S122" s="150">
        <f>ROUND(F122*(R122),3)</f>
        <v>7.4999999999999997E-2</v>
      </c>
      <c r="V122" s="175"/>
      <c r="Z122">
        <v>0</v>
      </c>
    </row>
    <row r="123" spans="1:26" ht="24.95" customHeight="1" x14ac:dyDescent="0.25">
      <c r="A123" s="172"/>
      <c r="B123" s="169" t="s">
        <v>215</v>
      </c>
      <c r="C123" s="173" t="s">
        <v>267</v>
      </c>
      <c r="D123" s="169" t="s">
        <v>268</v>
      </c>
      <c r="E123" s="169" t="s">
        <v>121</v>
      </c>
      <c r="F123" s="170">
        <v>1</v>
      </c>
      <c r="G123" s="171"/>
      <c r="H123" s="171"/>
      <c r="I123" s="171">
        <f t="shared" si="17"/>
        <v>0</v>
      </c>
      <c r="J123" s="169">
        <f t="shared" si="18"/>
        <v>1100</v>
      </c>
      <c r="K123" s="1">
        <f t="shared" si="19"/>
        <v>0</v>
      </c>
      <c r="L123" s="1"/>
      <c r="M123" s="1">
        <f>ROUND(F123*(G123),2)</f>
        <v>0</v>
      </c>
      <c r="N123" s="1">
        <v>1100</v>
      </c>
      <c r="O123" s="1"/>
      <c r="P123" s="168">
        <v>7.6420000000000002E-2</v>
      </c>
      <c r="Q123" s="174"/>
      <c r="R123" s="174">
        <v>7.6420000000000002E-2</v>
      </c>
      <c r="S123" s="150">
        <f>ROUND(F123*(R123),3)</f>
        <v>7.5999999999999998E-2</v>
      </c>
      <c r="V123" s="175"/>
      <c r="Z123">
        <v>0</v>
      </c>
    </row>
    <row r="124" spans="1:26" x14ac:dyDescent="0.25">
      <c r="A124" s="150"/>
      <c r="B124" s="150"/>
      <c r="C124" s="150"/>
      <c r="D124" s="150" t="s">
        <v>77</v>
      </c>
      <c r="E124" s="150"/>
      <c r="F124" s="168"/>
      <c r="G124" s="153"/>
      <c r="H124" s="153">
        <f>ROUND((SUM(M116:M123))/1,2)</f>
        <v>0</v>
      </c>
      <c r="I124" s="153">
        <f>ROUND((SUM(I116:I123))/1,2)</f>
        <v>0</v>
      </c>
      <c r="J124" s="150"/>
      <c r="K124" s="150"/>
      <c r="L124" s="150">
        <f>ROUND((SUM(L116:L123))/1,2)</f>
        <v>0</v>
      </c>
      <c r="M124" s="150">
        <f>ROUND((SUM(M116:M123))/1,2)</f>
        <v>0</v>
      </c>
      <c r="N124" s="150"/>
      <c r="O124" s="150"/>
      <c r="P124" s="176">
        <f>ROUND((SUM(P116:P123))/1,2)</f>
        <v>0.19</v>
      </c>
      <c r="Q124" s="147"/>
      <c r="R124" s="147"/>
      <c r="S124" s="176">
        <f>ROUND((SUM(S116:S123))/1,2)</f>
        <v>0.28999999999999998</v>
      </c>
      <c r="T124" s="147"/>
      <c r="U124" s="147"/>
      <c r="V124" s="147"/>
      <c r="W124" s="147"/>
      <c r="X124" s="147"/>
      <c r="Y124" s="147"/>
      <c r="Z124" s="147"/>
    </row>
    <row r="125" spans="1:26" x14ac:dyDescent="0.25">
      <c r="A125" s="1"/>
      <c r="B125" s="1"/>
      <c r="C125" s="1"/>
      <c r="D125" s="1"/>
      <c r="E125" s="1"/>
      <c r="F125" s="161"/>
      <c r="G125" s="143"/>
      <c r="H125" s="143"/>
      <c r="I125" s="143"/>
      <c r="J125" s="1"/>
      <c r="K125" s="1"/>
      <c r="L125" s="1"/>
      <c r="M125" s="1"/>
      <c r="N125" s="1"/>
      <c r="O125" s="1"/>
      <c r="P125" s="1"/>
      <c r="S125" s="1"/>
    </row>
    <row r="126" spans="1:26" x14ac:dyDescent="0.25">
      <c r="A126" s="150"/>
      <c r="B126" s="150"/>
      <c r="C126" s="150"/>
      <c r="D126" s="150" t="s">
        <v>78</v>
      </c>
      <c r="E126" s="150"/>
      <c r="F126" s="168"/>
      <c r="G126" s="151"/>
      <c r="H126" s="151"/>
      <c r="I126" s="151"/>
      <c r="J126" s="150"/>
      <c r="K126" s="150"/>
      <c r="L126" s="150"/>
      <c r="M126" s="150"/>
      <c r="N126" s="150"/>
      <c r="O126" s="150"/>
      <c r="P126" s="150"/>
      <c r="Q126" s="147"/>
      <c r="R126" s="147"/>
      <c r="S126" s="150"/>
      <c r="T126" s="147"/>
      <c r="U126" s="147"/>
      <c r="V126" s="147"/>
      <c r="W126" s="147"/>
      <c r="X126" s="147"/>
      <c r="Y126" s="147"/>
      <c r="Z126" s="147"/>
    </row>
    <row r="127" spans="1:26" ht="24.95" customHeight="1" x14ac:dyDescent="0.25">
      <c r="A127" s="172"/>
      <c r="B127" s="169" t="s">
        <v>269</v>
      </c>
      <c r="C127" s="173" t="s">
        <v>270</v>
      </c>
      <c r="D127" s="169" t="s">
        <v>271</v>
      </c>
      <c r="E127" s="169" t="s">
        <v>166</v>
      </c>
      <c r="F127" s="170">
        <v>3.9</v>
      </c>
      <c r="G127" s="171"/>
      <c r="H127" s="171"/>
      <c r="I127" s="171">
        <f>ROUND(F127*(G127+H127),2)</f>
        <v>0</v>
      </c>
      <c r="J127" s="169">
        <f>ROUND(F127*(N127),2)</f>
        <v>11.04</v>
      </c>
      <c r="K127" s="1">
        <f>ROUND(F127*(O127),2)</f>
        <v>0</v>
      </c>
      <c r="L127" s="1">
        <f>ROUND(F127*(G127),2)</f>
        <v>0</v>
      </c>
      <c r="M127" s="1"/>
      <c r="N127" s="1">
        <v>2.83</v>
      </c>
      <c r="O127" s="1"/>
      <c r="P127" s="168">
        <v>5.9999999999999995E-4</v>
      </c>
      <c r="Q127" s="174"/>
      <c r="R127" s="174">
        <v>5.9999999999999995E-4</v>
      </c>
      <c r="S127" s="150">
        <f>ROUND(F127*(R127),3)</f>
        <v>2E-3</v>
      </c>
      <c r="V127" s="175"/>
      <c r="Z127">
        <v>0</v>
      </c>
    </row>
    <row r="128" spans="1:26" ht="24.95" customHeight="1" x14ac:dyDescent="0.25">
      <c r="A128" s="172"/>
      <c r="B128" s="169" t="s">
        <v>269</v>
      </c>
      <c r="C128" s="173" t="s">
        <v>272</v>
      </c>
      <c r="D128" s="169" t="s">
        <v>273</v>
      </c>
      <c r="E128" s="169" t="s">
        <v>115</v>
      </c>
      <c r="F128" s="170">
        <v>41.889000000000003</v>
      </c>
      <c r="G128" s="171"/>
      <c r="H128" s="171"/>
      <c r="I128" s="171">
        <f>ROUND(F128*(G128+H128),2)</f>
        <v>0</v>
      </c>
      <c r="J128" s="169">
        <f>ROUND(F128*(N128),2)</f>
        <v>521.94000000000005</v>
      </c>
      <c r="K128" s="1">
        <f>ROUND(F128*(O128),2)</f>
        <v>0</v>
      </c>
      <c r="L128" s="1">
        <f>ROUND(F128*(G128),2)</f>
        <v>0</v>
      </c>
      <c r="M128" s="1"/>
      <c r="N128" s="1">
        <v>12.46</v>
      </c>
      <c r="O128" s="1"/>
      <c r="P128" s="168">
        <v>4.9100000000000003E-3</v>
      </c>
      <c r="Q128" s="174"/>
      <c r="R128" s="174">
        <v>4.9100000000000003E-3</v>
      </c>
      <c r="S128" s="150">
        <f>ROUND(F128*(R128),3)</f>
        <v>0.20599999999999999</v>
      </c>
      <c r="V128" s="175"/>
      <c r="Z128">
        <v>0</v>
      </c>
    </row>
    <row r="129" spans="1:26" ht="24.95" customHeight="1" x14ac:dyDescent="0.25">
      <c r="A129" s="172"/>
      <c r="B129" s="169" t="s">
        <v>269</v>
      </c>
      <c r="C129" s="173" t="s">
        <v>274</v>
      </c>
      <c r="D129" s="169" t="s">
        <v>275</v>
      </c>
      <c r="E129" s="169" t="s">
        <v>131</v>
      </c>
      <c r="F129" s="170">
        <v>0.98425742999999999</v>
      </c>
      <c r="G129" s="171"/>
      <c r="H129" s="171"/>
      <c r="I129" s="171">
        <f>ROUND(F129*(G129+H129),2)</f>
        <v>0</v>
      </c>
      <c r="J129" s="169">
        <f>ROUND(F129*(N129),2)</f>
        <v>18.93</v>
      </c>
      <c r="K129" s="1">
        <f>ROUND(F129*(O129),2)</f>
        <v>0</v>
      </c>
      <c r="L129" s="1">
        <f>ROUND(F129*(G129),2)</f>
        <v>0</v>
      </c>
      <c r="M129" s="1"/>
      <c r="N129" s="1">
        <v>19.23</v>
      </c>
      <c r="O129" s="1"/>
      <c r="P129" s="161"/>
      <c r="Q129" s="174"/>
      <c r="R129" s="174"/>
      <c r="S129" s="150"/>
      <c r="V129" s="175"/>
      <c r="Z129">
        <v>0</v>
      </c>
    </row>
    <row r="130" spans="1:26" ht="24.95" customHeight="1" x14ac:dyDescent="0.25">
      <c r="A130" s="172"/>
      <c r="B130" s="169" t="s">
        <v>276</v>
      </c>
      <c r="C130" s="173" t="s">
        <v>277</v>
      </c>
      <c r="D130" s="169" t="s">
        <v>278</v>
      </c>
      <c r="E130" s="169" t="s">
        <v>115</v>
      </c>
      <c r="F130" s="170">
        <v>43.124580000000002</v>
      </c>
      <c r="G130" s="171"/>
      <c r="H130" s="169"/>
      <c r="I130" s="171">
        <f>ROUND(F130*(G130+H130),2)</f>
        <v>0</v>
      </c>
      <c r="J130" s="169">
        <f>ROUND(F130*(N130),2)</f>
        <v>539.05999999999995</v>
      </c>
      <c r="K130" s="1">
        <f>ROUND(F130*(O130),2)</f>
        <v>0</v>
      </c>
      <c r="L130" s="1"/>
      <c r="M130" s="1">
        <f>ROUND(F130*(G130),2)</f>
        <v>0</v>
      </c>
      <c r="N130" s="1">
        <v>12.5</v>
      </c>
      <c r="O130" s="1"/>
      <c r="P130" s="168">
        <v>1.7999999999999999E-2</v>
      </c>
      <c r="Q130" s="174"/>
      <c r="R130" s="174">
        <v>1.7999999999999999E-2</v>
      </c>
      <c r="S130" s="150">
        <f>ROUND(F130*(R130),3)</f>
        <v>0.77600000000000002</v>
      </c>
      <c r="V130" s="175"/>
      <c r="Z130">
        <v>0</v>
      </c>
    </row>
    <row r="131" spans="1:26" x14ac:dyDescent="0.25">
      <c r="A131" s="150"/>
      <c r="B131" s="150"/>
      <c r="C131" s="150"/>
      <c r="D131" s="150" t="s">
        <v>78</v>
      </c>
      <c r="E131" s="150"/>
      <c r="F131" s="150"/>
      <c r="G131" s="153"/>
      <c r="H131" s="153">
        <f>ROUND((SUM(M126:M130))/1,2)</f>
        <v>0</v>
      </c>
      <c r="I131" s="153">
        <f>ROUND((SUM(I126:I130))/1,2)</f>
        <v>0</v>
      </c>
      <c r="J131" s="150"/>
      <c r="K131" s="150"/>
      <c r="L131" s="150">
        <f>ROUND((SUM(L126:L130))/1,2)</f>
        <v>0</v>
      </c>
      <c r="M131" s="150">
        <f>ROUND((SUM(M126:M130))/1,2)</f>
        <v>0</v>
      </c>
      <c r="N131" s="150"/>
      <c r="O131" s="150"/>
      <c r="P131" s="176">
        <f>ROUND((SUM(P126:P130))/1,2)</f>
        <v>0.02</v>
      </c>
      <c r="Q131" s="147"/>
      <c r="R131" s="147"/>
      <c r="S131" s="176">
        <f>ROUND((SUM(S126:S130))/1,2)</f>
        <v>0.98</v>
      </c>
      <c r="T131" s="147"/>
      <c r="U131" s="147"/>
      <c r="V131" s="147"/>
      <c r="W131" s="147"/>
      <c r="X131" s="147"/>
      <c r="Y131" s="147"/>
      <c r="Z131" s="147"/>
    </row>
    <row r="132" spans="1:26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S132" s="1"/>
    </row>
    <row r="133" spans="1:26" x14ac:dyDescent="0.25">
      <c r="A133" s="150"/>
      <c r="B133" s="150"/>
      <c r="C133" s="150"/>
      <c r="D133" s="150" t="s">
        <v>79</v>
      </c>
      <c r="E133" s="150"/>
      <c r="F133" s="150"/>
      <c r="G133" s="150"/>
      <c r="H133" s="150"/>
      <c r="I133" s="150"/>
      <c r="J133" s="150"/>
      <c r="K133" s="150"/>
      <c r="L133" s="150"/>
      <c r="M133" s="150"/>
      <c r="N133" s="150"/>
      <c r="O133" s="150"/>
      <c r="P133" s="150"/>
      <c r="Q133" s="147"/>
      <c r="R133" s="147"/>
      <c r="S133" s="150"/>
      <c r="T133" s="147"/>
      <c r="U133" s="147"/>
      <c r="V133" s="147"/>
      <c r="W133" s="147"/>
      <c r="X133" s="147"/>
      <c r="Y133" s="147"/>
      <c r="Z133" s="147"/>
    </row>
    <row r="134" spans="1:26" ht="24.95" customHeight="1" x14ac:dyDescent="0.25">
      <c r="A134" s="172"/>
      <c r="B134" s="169" t="s">
        <v>279</v>
      </c>
      <c r="C134" s="173" t="s">
        <v>280</v>
      </c>
      <c r="D134" s="169" t="s">
        <v>281</v>
      </c>
      <c r="E134" s="169" t="s">
        <v>166</v>
      </c>
      <c r="F134" s="170">
        <v>25.810000000000002</v>
      </c>
      <c r="G134" s="171"/>
      <c r="H134" s="169"/>
      <c r="I134" s="171">
        <f>ROUND(F134*(G134+H134),2)</f>
        <v>0</v>
      </c>
      <c r="J134" s="169">
        <f>ROUND(F134*(N134),2)</f>
        <v>9.2899999999999991</v>
      </c>
      <c r="K134" s="1">
        <f>ROUND(F134*(O134),2)</f>
        <v>0</v>
      </c>
      <c r="L134" s="1">
        <f>ROUND(F134*(G134),2)</f>
        <v>0</v>
      </c>
      <c r="M134" s="1"/>
      <c r="N134" s="1">
        <v>0.36</v>
      </c>
      <c r="O134" s="1"/>
      <c r="P134" s="161"/>
      <c r="Q134" s="174"/>
      <c r="R134" s="174"/>
      <c r="S134" s="150"/>
      <c r="V134" s="175"/>
      <c r="Z134">
        <v>0</v>
      </c>
    </row>
    <row r="135" spans="1:26" ht="24.95" customHeight="1" x14ac:dyDescent="0.25">
      <c r="A135" s="172"/>
      <c r="B135" s="169" t="s">
        <v>279</v>
      </c>
      <c r="C135" s="173" t="s">
        <v>282</v>
      </c>
      <c r="D135" s="169" t="s">
        <v>283</v>
      </c>
      <c r="E135" s="169" t="s">
        <v>115</v>
      </c>
      <c r="F135" s="170">
        <v>33.200000000000003</v>
      </c>
      <c r="G135" s="171"/>
      <c r="H135" s="169"/>
      <c r="I135" s="171">
        <f>ROUND(F135*(G135+H135),2)</f>
        <v>0</v>
      </c>
      <c r="J135" s="169">
        <f>ROUND(F135*(N135),2)</f>
        <v>87.65</v>
      </c>
      <c r="K135" s="1">
        <f>ROUND(F135*(O135),2)</f>
        <v>0</v>
      </c>
      <c r="L135" s="1">
        <f>ROUND(F135*(G135),2)</f>
        <v>0</v>
      </c>
      <c r="M135" s="1"/>
      <c r="N135" s="1">
        <v>2.64</v>
      </c>
      <c r="O135" s="1"/>
      <c r="P135" s="161"/>
      <c r="Q135" s="174"/>
      <c r="R135" s="174"/>
      <c r="S135" s="150"/>
      <c r="V135" s="175">
        <f>ROUND(F135*(X135),3)</f>
        <v>3.3000000000000002E-2</v>
      </c>
      <c r="X135">
        <v>1E-3</v>
      </c>
      <c r="Z135">
        <v>0</v>
      </c>
    </row>
    <row r="136" spans="1:26" x14ac:dyDescent="0.25">
      <c r="A136" s="150"/>
      <c r="B136" s="150"/>
      <c r="C136" s="150"/>
      <c r="D136" s="150" t="s">
        <v>79</v>
      </c>
      <c r="E136" s="150"/>
      <c r="F136" s="150"/>
      <c r="G136" s="153"/>
      <c r="H136" s="153">
        <f>ROUND((SUM(M133:M135))/1,2)</f>
        <v>0</v>
      </c>
      <c r="I136" s="153">
        <f>ROUND((SUM(I133:I135))/1,2)</f>
        <v>0</v>
      </c>
      <c r="J136" s="150"/>
      <c r="K136" s="150"/>
      <c r="L136" s="150">
        <f>ROUND((SUM(L133:L135))/1,2)</f>
        <v>0</v>
      </c>
      <c r="M136" s="150">
        <f>ROUND((SUM(M133:M135))/1,2)</f>
        <v>0</v>
      </c>
      <c r="N136" s="150"/>
      <c r="O136" s="150"/>
      <c r="P136" s="176">
        <f>ROUND((SUM(P133:P135))/1,2)</f>
        <v>0</v>
      </c>
      <c r="Q136" s="147"/>
      <c r="R136" s="147"/>
      <c r="S136" s="176">
        <f>ROUND((SUM(S133:S135))/1,2)</f>
        <v>0</v>
      </c>
      <c r="T136" s="147"/>
      <c r="U136" s="147"/>
      <c r="V136" s="147"/>
      <c r="W136" s="147"/>
      <c r="X136" s="147"/>
      <c r="Y136" s="147"/>
      <c r="Z136" s="147"/>
    </row>
    <row r="137" spans="1:26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S137" s="1"/>
    </row>
    <row r="138" spans="1:26" x14ac:dyDescent="0.25">
      <c r="A138" s="150"/>
      <c r="B138" s="150"/>
      <c r="C138" s="150"/>
      <c r="D138" s="150" t="s">
        <v>80</v>
      </c>
      <c r="E138" s="150"/>
      <c r="F138" s="150"/>
      <c r="G138" s="150"/>
      <c r="H138" s="150"/>
      <c r="I138" s="150"/>
      <c r="J138" s="150"/>
      <c r="K138" s="150"/>
      <c r="L138" s="150"/>
      <c r="M138" s="150"/>
      <c r="N138" s="150"/>
      <c r="O138" s="150"/>
      <c r="P138" s="150"/>
      <c r="Q138" s="147"/>
      <c r="R138" s="147"/>
      <c r="S138" s="150"/>
      <c r="T138" s="147"/>
      <c r="U138" s="147"/>
      <c r="V138" s="147"/>
      <c r="W138" s="147"/>
      <c r="X138" s="147"/>
      <c r="Y138" s="147"/>
      <c r="Z138" s="147"/>
    </row>
    <row r="139" spans="1:26" ht="24.95" customHeight="1" x14ac:dyDescent="0.25">
      <c r="A139" s="172"/>
      <c r="B139" s="169" t="s">
        <v>284</v>
      </c>
      <c r="C139" s="173" t="s">
        <v>285</v>
      </c>
      <c r="D139" s="169" t="s">
        <v>286</v>
      </c>
      <c r="E139" s="169" t="s">
        <v>115</v>
      </c>
      <c r="F139" s="170">
        <v>13.326500000000001</v>
      </c>
      <c r="G139" s="171"/>
      <c r="H139" s="169"/>
      <c r="I139" s="171">
        <f>ROUND(F139*(G139+H139),2)</f>
        <v>0</v>
      </c>
      <c r="J139" s="169">
        <f>ROUND(F139*(N139),2)</f>
        <v>246.54</v>
      </c>
      <c r="K139" s="1">
        <f>ROUND(F139*(O139),2)</f>
        <v>0</v>
      </c>
      <c r="L139" s="1">
        <f>ROUND(F139*(G139),2)</f>
        <v>0</v>
      </c>
      <c r="M139" s="1"/>
      <c r="N139" s="1">
        <v>18.5</v>
      </c>
      <c r="O139" s="1"/>
      <c r="P139" s="168">
        <v>2.9458560000000002E-3</v>
      </c>
      <c r="Q139" s="174"/>
      <c r="R139" s="174">
        <v>2.9458560000000002E-3</v>
      </c>
      <c r="S139" s="150">
        <f>ROUND(F139*(R139),3)</f>
        <v>3.9E-2</v>
      </c>
      <c r="V139" s="175"/>
      <c r="Z139">
        <v>0</v>
      </c>
    </row>
    <row r="140" spans="1:26" ht="24.95" customHeight="1" x14ac:dyDescent="0.25">
      <c r="A140" s="172"/>
      <c r="B140" s="169" t="s">
        <v>284</v>
      </c>
      <c r="C140" s="173" t="s">
        <v>287</v>
      </c>
      <c r="D140" s="169" t="s">
        <v>288</v>
      </c>
      <c r="E140" s="169" t="s">
        <v>131</v>
      </c>
      <c r="F140" s="170">
        <v>0.32472228998400005</v>
      </c>
      <c r="G140" s="171"/>
      <c r="H140" s="169"/>
      <c r="I140" s="171">
        <f>ROUND(F140*(G140+H140),2)</f>
        <v>0</v>
      </c>
      <c r="J140" s="169">
        <f>ROUND(F140*(N140),2)</f>
        <v>6.24</v>
      </c>
      <c r="K140" s="1">
        <f>ROUND(F140*(O140),2)</f>
        <v>0</v>
      </c>
      <c r="L140" s="1">
        <f>ROUND(F140*(G140),2)</f>
        <v>0</v>
      </c>
      <c r="M140" s="1"/>
      <c r="N140" s="1">
        <v>19.23</v>
      </c>
      <c r="O140" s="1"/>
      <c r="P140" s="161"/>
      <c r="Q140" s="174"/>
      <c r="R140" s="174"/>
      <c r="S140" s="150"/>
      <c r="V140" s="175"/>
      <c r="Z140">
        <v>0</v>
      </c>
    </row>
    <row r="141" spans="1:26" ht="24.95" customHeight="1" x14ac:dyDescent="0.25">
      <c r="A141" s="172"/>
      <c r="B141" s="169" t="s">
        <v>167</v>
      </c>
      <c r="C141" s="173" t="s">
        <v>289</v>
      </c>
      <c r="D141" s="169" t="s">
        <v>290</v>
      </c>
      <c r="E141" s="169" t="s">
        <v>222</v>
      </c>
      <c r="F141" s="170">
        <v>13.593540000000001</v>
      </c>
      <c r="G141" s="171"/>
      <c r="H141" s="169"/>
      <c r="I141" s="171">
        <f>ROUND(F141*(G141+H141),2)</f>
        <v>0</v>
      </c>
      <c r="J141" s="169">
        <f>ROUND(F141*(N141),2)</f>
        <v>139.33000000000001</v>
      </c>
      <c r="K141" s="1">
        <f>ROUND(F141*(O141),2)</f>
        <v>0</v>
      </c>
      <c r="L141" s="1"/>
      <c r="M141" s="1">
        <f>ROUND(F141*(G141),2)</f>
        <v>0</v>
      </c>
      <c r="N141" s="1">
        <v>10.25</v>
      </c>
      <c r="O141" s="1"/>
      <c r="P141" s="168">
        <v>2.1000000000000001E-2</v>
      </c>
      <c r="Q141" s="174"/>
      <c r="R141" s="174">
        <v>2.1000000000000001E-2</v>
      </c>
      <c r="S141" s="150">
        <f>ROUND(F141*(R141),3)</f>
        <v>0.28499999999999998</v>
      </c>
      <c r="V141" s="175"/>
      <c r="Z141">
        <v>0</v>
      </c>
    </row>
    <row r="142" spans="1:26" x14ac:dyDescent="0.25">
      <c r="A142" s="150"/>
      <c r="B142" s="150"/>
      <c r="C142" s="150"/>
      <c r="D142" s="150" t="s">
        <v>80</v>
      </c>
      <c r="E142" s="150"/>
      <c r="F142" s="150"/>
      <c r="G142" s="153"/>
      <c r="H142" s="153">
        <f>ROUND((SUM(M138:M141))/1,2)</f>
        <v>0</v>
      </c>
      <c r="I142" s="153">
        <f>ROUND((SUM(I138:I141))/1,2)</f>
        <v>0</v>
      </c>
      <c r="J142" s="150"/>
      <c r="K142" s="150"/>
      <c r="L142" s="150">
        <f>ROUND((SUM(L138:L141))/1,2)</f>
        <v>0</v>
      </c>
      <c r="M142" s="150">
        <f>ROUND((SUM(M138:M141))/1,2)</f>
        <v>0</v>
      </c>
      <c r="N142" s="150"/>
      <c r="O142" s="150"/>
      <c r="P142" s="176">
        <f>ROUND((SUM(P138:P141))/1,2)</f>
        <v>0.02</v>
      </c>
      <c r="Q142" s="147"/>
      <c r="R142" s="147"/>
      <c r="S142" s="176">
        <f>ROUND((SUM(S138:S141))/1,2)</f>
        <v>0.32</v>
      </c>
      <c r="T142" s="147"/>
      <c r="U142" s="147"/>
      <c r="V142" s="147"/>
      <c r="W142" s="147"/>
      <c r="X142" s="147"/>
      <c r="Y142" s="147"/>
      <c r="Z142" s="147"/>
    </row>
    <row r="143" spans="1:26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S143" s="1"/>
    </row>
    <row r="144" spans="1:26" x14ac:dyDescent="0.25">
      <c r="A144" s="150"/>
      <c r="B144" s="150"/>
      <c r="C144" s="150"/>
      <c r="D144" s="150" t="s">
        <v>81</v>
      </c>
      <c r="E144" s="150"/>
      <c r="F144" s="150"/>
      <c r="G144" s="150"/>
      <c r="H144" s="150"/>
      <c r="I144" s="150"/>
      <c r="J144" s="150"/>
      <c r="K144" s="150"/>
      <c r="L144" s="150"/>
      <c r="M144" s="150"/>
      <c r="N144" s="150"/>
      <c r="O144" s="150"/>
      <c r="P144" s="150"/>
      <c r="Q144" s="147"/>
      <c r="R144" s="147"/>
      <c r="S144" s="150"/>
      <c r="T144" s="147"/>
      <c r="U144" s="147"/>
      <c r="V144" s="147"/>
      <c r="W144" s="147"/>
      <c r="X144" s="147"/>
      <c r="Y144" s="147"/>
      <c r="Z144" s="147"/>
    </row>
    <row r="145" spans="1:26" ht="24.95" customHeight="1" x14ac:dyDescent="0.25">
      <c r="A145" s="172"/>
      <c r="B145" s="169" t="s">
        <v>291</v>
      </c>
      <c r="C145" s="173" t="s">
        <v>292</v>
      </c>
      <c r="D145" s="169" t="s">
        <v>316</v>
      </c>
      <c r="E145" s="169" t="s">
        <v>115</v>
      </c>
      <c r="F145" s="170">
        <v>81.091999999999999</v>
      </c>
      <c r="G145" s="171"/>
      <c r="H145" s="169"/>
      <c r="I145" s="171">
        <f>ROUND(F145*(G145+H145),2)</f>
        <v>0</v>
      </c>
      <c r="J145" s="169">
        <f>ROUND(F145*(N145),2)</f>
        <v>226.25</v>
      </c>
      <c r="K145" s="1">
        <f>ROUND(F145*(O145),2)</f>
        <v>0</v>
      </c>
      <c r="L145" s="1">
        <f>ROUND(F145*(G145),2)</f>
        <v>0</v>
      </c>
      <c r="M145" s="1"/>
      <c r="N145" s="1">
        <v>2.79</v>
      </c>
      <c r="O145" s="1"/>
      <c r="P145" s="168">
        <v>4.0000000000000002E-4</v>
      </c>
      <c r="Q145" s="174"/>
      <c r="R145" s="174">
        <v>4.0000000000000002E-4</v>
      </c>
      <c r="S145" s="150">
        <f>ROUND(F145*(R145),3)</f>
        <v>3.2000000000000001E-2</v>
      </c>
      <c r="V145" s="175"/>
      <c r="Z145">
        <v>0</v>
      </c>
    </row>
    <row r="146" spans="1:26" x14ac:dyDescent="0.25">
      <c r="A146" s="150"/>
      <c r="B146" s="150"/>
      <c r="C146" s="150"/>
      <c r="D146" s="150" t="s">
        <v>81</v>
      </c>
      <c r="E146" s="150"/>
      <c r="F146" s="150"/>
      <c r="G146" s="153"/>
      <c r="H146" s="153">
        <f>ROUND((SUM(M144:M145))/1,2)</f>
        <v>0</v>
      </c>
      <c r="I146" s="153">
        <f>ROUND((SUM(I144:I145))/1,2)</f>
        <v>0</v>
      </c>
      <c r="J146" s="150"/>
      <c r="K146" s="150"/>
      <c r="L146" s="150">
        <f>ROUND((SUM(L144:L145))/1,2)</f>
        <v>0</v>
      </c>
      <c r="M146" s="150">
        <f>ROUND((SUM(M144:M145))/1,2)</f>
        <v>0</v>
      </c>
      <c r="N146" s="150"/>
      <c r="O146" s="150"/>
      <c r="P146" s="176">
        <f>ROUND((SUM(P144:P145))/1,2)</f>
        <v>0</v>
      </c>
      <c r="Q146" s="147"/>
      <c r="R146" s="147"/>
      <c r="S146" s="176">
        <f>ROUND((SUM(S144:S145))/1,2)</f>
        <v>0.03</v>
      </c>
      <c r="T146" s="147"/>
      <c r="U146" s="147"/>
      <c r="V146" s="147"/>
      <c r="W146" s="147"/>
      <c r="X146" s="147"/>
      <c r="Y146" s="147"/>
      <c r="Z146" s="147"/>
    </row>
    <row r="147" spans="1:26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S147" s="1"/>
    </row>
    <row r="148" spans="1:26" x14ac:dyDescent="0.25">
      <c r="A148" s="150"/>
      <c r="B148" s="150"/>
      <c r="C148" s="150"/>
      <c r="D148" s="2" t="s">
        <v>72</v>
      </c>
      <c r="E148" s="150"/>
      <c r="F148" s="150"/>
      <c r="G148" s="153"/>
      <c r="H148" s="153">
        <f>ROUND((SUM(M82:M147))/2,2)</f>
        <v>0</v>
      </c>
      <c r="I148" s="153">
        <f>ROUND((SUM(I82:I147))/2,2)</f>
        <v>0</v>
      </c>
      <c r="J148" s="151"/>
      <c r="K148" s="150"/>
      <c r="L148" s="151">
        <f>ROUND((SUM(L82:L147))/2,2)</f>
        <v>0</v>
      </c>
      <c r="M148" s="151">
        <f>ROUND((SUM(M82:M147))/2,2)</f>
        <v>0</v>
      </c>
      <c r="N148" s="150"/>
      <c r="O148" s="150"/>
      <c r="P148" s="176">
        <f>ROUND((SUM(P82:P147))/2,2)</f>
        <v>1.26</v>
      </c>
      <c r="S148" s="176">
        <f>ROUND((SUM(S82:S147))/2,2)</f>
        <v>2.5</v>
      </c>
    </row>
    <row r="149" spans="1:26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S149" s="1"/>
    </row>
    <row r="150" spans="1:26" x14ac:dyDescent="0.25">
      <c r="A150" s="150"/>
      <c r="B150" s="150"/>
      <c r="C150" s="150"/>
      <c r="D150" s="2" t="s">
        <v>82</v>
      </c>
      <c r="E150" s="150"/>
      <c r="F150" s="150"/>
      <c r="G150" s="150"/>
      <c r="H150" s="150"/>
      <c r="I150" s="150"/>
      <c r="J150" s="150"/>
      <c r="K150" s="150"/>
      <c r="L150" s="150"/>
      <c r="M150" s="150"/>
      <c r="N150" s="150"/>
      <c r="O150" s="150"/>
      <c r="P150" s="150"/>
      <c r="Q150" s="147"/>
      <c r="R150" s="147"/>
      <c r="S150" s="150"/>
      <c r="T150" s="147"/>
      <c r="U150" s="147"/>
      <c r="V150" s="147"/>
      <c r="W150" s="147"/>
      <c r="X150" s="147"/>
      <c r="Y150" s="147"/>
      <c r="Z150" s="147"/>
    </row>
    <row r="151" spans="1:26" x14ac:dyDescent="0.25">
      <c r="A151" s="150"/>
      <c r="B151" s="150"/>
      <c r="C151" s="150"/>
      <c r="D151" s="150" t="s">
        <v>83</v>
      </c>
      <c r="E151" s="150"/>
      <c r="F151" s="150"/>
      <c r="G151" s="150"/>
      <c r="H151" s="150"/>
      <c r="I151" s="150"/>
      <c r="J151" s="150"/>
      <c r="K151" s="150"/>
      <c r="L151" s="150"/>
      <c r="M151" s="150"/>
      <c r="N151" s="150"/>
      <c r="O151" s="150"/>
      <c r="P151" s="150"/>
      <c r="Q151" s="147"/>
      <c r="R151" s="147"/>
      <c r="S151" s="150"/>
      <c r="T151" s="147"/>
      <c r="U151" s="147"/>
      <c r="V151" s="147"/>
      <c r="W151" s="147"/>
      <c r="X151" s="147"/>
      <c r="Y151" s="147"/>
      <c r="Z151" s="147"/>
    </row>
    <row r="152" spans="1:26" ht="24.95" customHeight="1" x14ac:dyDescent="0.25">
      <c r="A152" s="172"/>
      <c r="B152" s="169" t="s">
        <v>293</v>
      </c>
      <c r="C152" s="173" t="s">
        <v>294</v>
      </c>
      <c r="D152" s="169" t="s">
        <v>295</v>
      </c>
      <c r="E152" s="169" t="s">
        <v>121</v>
      </c>
      <c r="F152" s="170">
        <v>4</v>
      </c>
      <c r="G152" s="171"/>
      <c r="H152" s="169"/>
      <c r="I152" s="171">
        <f>ROUND(F152*(G152+H152),2)</f>
        <v>0</v>
      </c>
      <c r="J152" s="169">
        <f>ROUND(F152*(N152),2)</f>
        <v>44.12</v>
      </c>
      <c r="K152" s="1">
        <f>ROUND(F152*(O152),2)</f>
        <v>0</v>
      </c>
      <c r="L152" s="1">
        <f>ROUND(F152*(G152),2)</f>
        <v>0</v>
      </c>
      <c r="M152" s="1"/>
      <c r="N152" s="1">
        <v>11.03</v>
      </c>
      <c r="O152" s="1"/>
      <c r="P152" s="161"/>
      <c r="Q152" s="174"/>
      <c r="R152" s="174"/>
      <c r="S152" s="150"/>
      <c r="V152" s="175"/>
      <c r="Z152">
        <v>0</v>
      </c>
    </row>
    <row r="153" spans="1:26" ht="24.95" customHeight="1" x14ac:dyDescent="0.25">
      <c r="A153" s="172"/>
      <c r="B153" s="169" t="s">
        <v>296</v>
      </c>
      <c r="C153" s="173" t="s">
        <v>297</v>
      </c>
      <c r="D153" s="169" t="s">
        <v>298</v>
      </c>
      <c r="E153" s="169" t="s">
        <v>299</v>
      </c>
      <c r="F153" s="170">
        <v>1</v>
      </c>
      <c r="G153" s="171"/>
      <c r="H153" s="169"/>
      <c r="I153" s="171">
        <f>ROUND(F153*(G153+H153),2)</f>
        <v>0</v>
      </c>
      <c r="J153" s="169">
        <f>ROUND(F153*(N153),2)</f>
        <v>150</v>
      </c>
      <c r="K153" s="1">
        <f>ROUND(F153*(O153),2)</f>
        <v>0</v>
      </c>
      <c r="L153" s="1">
        <f>ROUND(F153*(G153),2)</f>
        <v>0</v>
      </c>
      <c r="M153" s="1"/>
      <c r="N153" s="1">
        <v>150</v>
      </c>
      <c r="O153" s="1"/>
      <c r="P153" s="161"/>
      <c r="Q153" s="174"/>
      <c r="R153" s="174"/>
      <c r="S153" s="150"/>
      <c r="V153" s="175"/>
      <c r="Z153">
        <v>0</v>
      </c>
    </row>
    <row r="154" spans="1:26" ht="24.95" customHeight="1" x14ac:dyDescent="0.25">
      <c r="A154" s="172"/>
      <c r="B154" s="169" t="s">
        <v>300</v>
      </c>
      <c r="C154" s="173" t="s">
        <v>301</v>
      </c>
      <c r="D154" s="169" t="s">
        <v>302</v>
      </c>
      <c r="E154" s="169" t="s">
        <v>121</v>
      </c>
      <c r="F154" s="170">
        <v>4</v>
      </c>
      <c r="G154" s="171"/>
      <c r="H154" s="169"/>
      <c r="I154" s="171">
        <f>ROUND(F154*(G154+H154),2)</f>
        <v>0</v>
      </c>
      <c r="J154" s="169">
        <f>ROUND(F154*(N154),2)</f>
        <v>180</v>
      </c>
      <c r="K154" s="1">
        <f>ROUND(F154*(O154),2)</f>
        <v>0</v>
      </c>
      <c r="L154" s="1"/>
      <c r="M154" s="1">
        <f>ROUND(F154*(G154),2)</f>
        <v>0</v>
      </c>
      <c r="N154" s="1">
        <v>45</v>
      </c>
      <c r="O154" s="1"/>
      <c r="P154" s="168">
        <v>4.1999999999999997E-3</v>
      </c>
      <c r="Q154" s="174"/>
      <c r="R154" s="174">
        <v>4.1999999999999997E-3</v>
      </c>
      <c r="S154" s="150">
        <f>ROUND(F154*(R154),3)</f>
        <v>1.7000000000000001E-2</v>
      </c>
      <c r="V154" s="175"/>
      <c r="Z154">
        <v>0</v>
      </c>
    </row>
    <row r="155" spans="1:26" x14ac:dyDescent="0.25">
      <c r="A155" s="150"/>
      <c r="B155" s="150"/>
      <c r="C155" s="150"/>
      <c r="D155" s="150" t="s">
        <v>83</v>
      </c>
      <c r="E155" s="150"/>
      <c r="F155" s="150"/>
      <c r="G155" s="153"/>
      <c r="H155" s="153"/>
      <c r="I155" s="153">
        <f>ROUND((SUM(I151:I154))/1,2)</f>
        <v>0</v>
      </c>
      <c r="J155" s="150"/>
      <c r="K155" s="150"/>
      <c r="L155" s="150">
        <f>ROUND((SUM(L151:L154))/1,2)</f>
        <v>0</v>
      </c>
      <c r="M155" s="150">
        <f>ROUND((SUM(M151:M154))/1,2)</f>
        <v>0</v>
      </c>
      <c r="N155" s="150"/>
      <c r="O155" s="150"/>
      <c r="P155" s="176"/>
      <c r="S155" s="168">
        <f>ROUND((SUM(S151:S154))/1,2)</f>
        <v>0.02</v>
      </c>
      <c r="V155">
        <f>ROUND((SUM(V151:V154))/1,2)</f>
        <v>0</v>
      </c>
    </row>
    <row r="156" spans="1:26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S156" s="1"/>
    </row>
    <row r="157" spans="1:26" x14ac:dyDescent="0.25">
      <c r="A157" s="150"/>
      <c r="B157" s="150"/>
      <c r="C157" s="150"/>
      <c r="D157" s="2" t="s">
        <v>82</v>
      </c>
      <c r="E157" s="150"/>
      <c r="F157" s="150"/>
      <c r="G157" s="153"/>
      <c r="H157" s="153">
        <f>ROUND((SUM(M150:M156))/2,2)</f>
        <v>0</v>
      </c>
      <c r="I157" s="153">
        <f>ROUND((SUM(I150:I156))/2,2)</f>
        <v>0</v>
      </c>
      <c r="J157" s="150"/>
      <c r="K157" s="150"/>
      <c r="L157" s="150">
        <f>ROUND((SUM(L150:L156))/2,2)</f>
        <v>0</v>
      </c>
      <c r="M157" s="150">
        <f>ROUND((SUM(M150:M156))/2,2)</f>
        <v>0</v>
      </c>
      <c r="N157" s="150"/>
      <c r="O157" s="150"/>
      <c r="P157" s="176"/>
      <c r="S157" s="176">
        <f>ROUND((SUM(S150:S156))/2,2)</f>
        <v>0.02</v>
      </c>
      <c r="V157">
        <f>ROUND((SUM(V150:V156))/2,2)</f>
        <v>0</v>
      </c>
    </row>
    <row r="158" spans="1:26" x14ac:dyDescent="0.25">
      <c r="A158" s="177"/>
      <c r="B158" s="177"/>
      <c r="C158" s="177"/>
      <c r="D158" s="177" t="s">
        <v>84</v>
      </c>
      <c r="E158" s="177"/>
      <c r="F158" s="177"/>
      <c r="G158" s="178"/>
      <c r="H158" s="178">
        <f>ROUND((SUM(M9:M157))/3,2)</f>
        <v>0</v>
      </c>
      <c r="I158" s="178">
        <f>ROUND((SUM(I9:I157))/3,2)</f>
        <v>0</v>
      </c>
      <c r="J158" s="177"/>
      <c r="K158" s="177">
        <f>ROUND((SUM(K9:K157))/3,2)</f>
        <v>0</v>
      </c>
      <c r="L158" s="177">
        <f>ROUND((SUM(L9:L157))/3,2)</f>
        <v>0</v>
      </c>
      <c r="M158" s="177">
        <f>ROUND((SUM(M9:M157))/3,2)</f>
        <v>0</v>
      </c>
      <c r="N158" s="177"/>
      <c r="O158" s="177"/>
      <c r="P158" s="179"/>
      <c r="Q158" s="180"/>
      <c r="R158" s="180"/>
      <c r="S158" s="193">
        <f>ROUND((SUM(S9:S157))/3,2)</f>
        <v>34.770000000000003</v>
      </c>
      <c r="T158" s="180"/>
      <c r="U158" s="180"/>
      <c r="V158" s="180">
        <f>ROUND((SUM(V9:V157))/3,2)</f>
        <v>1.67</v>
      </c>
      <c r="Z158">
        <f>(SUM(Z9:Z157))</f>
        <v>0</v>
      </c>
    </row>
  </sheetData>
  <mergeCells count="3">
    <mergeCell ref="B1:H1"/>
    <mergeCell ref="B2:H2"/>
    <mergeCell ref="B3:H3"/>
  </mergeCells>
  <printOptions horizontalCentered="1" gridLines="1"/>
  <pageMargins left="0.7" right="6.9444444444444441E-3" top="0.75" bottom="0.75" header="0.3" footer="0.3"/>
  <pageSetup paperSize="9" orientation="landscape" verticalDpi="0" r:id="rId1"/>
  <headerFooter>
    <oddHeader>&amp;C&amp;B&amp; Rozpočet ZŠ Nižný Hrabovec - Stavebné úpravy spojovacej chodby / Vlastný</oddHeader>
    <oddFooter>&amp;RStrana &amp;P z &amp;N    &amp;L&amp;7Spracované systémom Systematic®pyramida.wsn, tel.: 051 77 10 585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5</vt:i4>
      </vt:variant>
      <vt:variant>
        <vt:lpstr>Pomenované rozsahy</vt:lpstr>
      </vt:variant>
      <vt:variant>
        <vt:i4>2</vt:i4>
      </vt:variant>
    </vt:vector>
  </HeadingPairs>
  <TitlesOfParts>
    <vt:vector size="7" baseType="lpstr">
      <vt:lpstr>Rekapitulácia</vt:lpstr>
      <vt:lpstr>Krycí list stavby</vt:lpstr>
      <vt:lpstr>Kryci_list 14046</vt:lpstr>
      <vt:lpstr>Rekap 14046</vt:lpstr>
      <vt:lpstr>SO 14046</vt:lpstr>
      <vt:lpstr>'Rekap 14046'!Názvy_tlače</vt:lpstr>
      <vt:lpstr>'SO 14046'!Názvy_tlače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Ján Halgaš</dc:creator>
  <cp:lastModifiedBy>Ján Halgaš</cp:lastModifiedBy>
  <dcterms:created xsi:type="dcterms:W3CDTF">2019-05-12T09:42:49Z</dcterms:created>
  <dcterms:modified xsi:type="dcterms:W3CDTF">2019-06-13T07:36:51Z</dcterms:modified>
</cp:coreProperties>
</file>